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cazu-my.sharepoint.com/personal/patentes5_escazu_go_cr1/Documents/1.Gestión de proyectos/Documentos elaborados/"/>
    </mc:Choice>
  </mc:AlternateContent>
  <xr:revisionPtr revIDLastSave="3078" documentId="8_{95031278-0FF5-40E1-AA7D-AA2BE44AEADA}" xr6:coauthVersionLast="47" xr6:coauthVersionMax="47" xr10:uidLastSave="{A774C0E6-34DF-4951-8D5F-C795B9339167}"/>
  <bookViews>
    <workbookView xWindow="19090" yWindow="-110" windowWidth="19420" windowHeight="10300" activeTab="10" xr2:uid="{700E6B3C-73A5-43F4-B51C-7676DC14805B}"/>
  </bookViews>
  <sheets>
    <sheet name="AM" sheetId="1" r:id="rId1"/>
    <sheet name="AT" sheetId="3" r:id="rId2"/>
    <sheet name="AA" sheetId="4" r:id="rId3"/>
    <sheet name="Hoja1" sheetId="5" r:id="rId4"/>
    <sheet name="AL" sheetId="6" r:id="rId5"/>
    <sheet name="AADMI" sheetId="7" r:id="rId6"/>
    <sheet name="ARI" sheetId="8" r:id="rId7"/>
    <sheet name="ARIMC" sheetId="9" r:id="rId8"/>
    <sheet name="EF" sheetId="10" r:id="rId9"/>
    <sheet name="EES" sheetId="11" r:id="rId10"/>
    <sheet name="Hoja3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2" i="11" l="1"/>
  <c r="F22" i="12"/>
  <c r="L21" i="12"/>
  <c r="J21" i="12"/>
  <c r="H21" i="12"/>
  <c r="L20" i="12"/>
  <c r="J20" i="12"/>
  <c r="H20" i="12"/>
  <c r="L19" i="12"/>
  <c r="J19" i="12"/>
  <c r="H19" i="12"/>
  <c r="L18" i="12"/>
  <c r="J18" i="12"/>
  <c r="H18" i="12"/>
  <c r="L17" i="12"/>
  <c r="J17" i="12"/>
  <c r="H17" i="12"/>
  <c r="L16" i="12"/>
  <c r="J16" i="12"/>
  <c r="H16" i="12"/>
  <c r="L15" i="12"/>
  <c r="J15" i="12"/>
  <c r="H15" i="12"/>
  <c r="L14" i="12"/>
  <c r="J14" i="12"/>
  <c r="H14" i="12"/>
  <c r="F124" i="11"/>
  <c r="F123" i="11"/>
  <c r="I109" i="11"/>
  <c r="I110" i="11"/>
  <c r="I111" i="11"/>
  <c r="I112" i="11"/>
  <c r="I113" i="11"/>
  <c r="D115" i="11"/>
  <c r="D116" i="11" s="1"/>
  <c r="E115" i="11"/>
  <c r="E116" i="11" s="1"/>
  <c r="F115" i="11"/>
  <c r="F116" i="11" s="1"/>
  <c r="G115" i="11"/>
  <c r="H115" i="11"/>
  <c r="C115" i="11"/>
  <c r="D114" i="11"/>
  <c r="E114" i="11"/>
  <c r="F114" i="11"/>
  <c r="G114" i="11"/>
  <c r="G116" i="11" s="1"/>
  <c r="H114" i="11"/>
  <c r="H116" i="11" s="1"/>
  <c r="G93" i="11"/>
  <c r="G92" i="11"/>
  <c r="G91" i="11"/>
  <c r="G90" i="11"/>
  <c r="G89" i="11"/>
  <c r="G88" i="11"/>
  <c r="G87" i="11"/>
  <c r="G86" i="11"/>
  <c r="C75" i="11"/>
  <c r="E63" i="11"/>
  <c r="G63" i="11" s="1"/>
  <c r="E64" i="11"/>
  <c r="G64" i="11" s="1"/>
  <c r="I64" i="11" s="1"/>
  <c r="E65" i="11"/>
  <c r="E66" i="11"/>
  <c r="G66" i="11" s="1"/>
  <c r="H66" i="11" s="1"/>
  <c r="E67" i="11"/>
  <c r="G67" i="11" s="1"/>
  <c r="H67" i="11" s="1"/>
  <c r="E68" i="11"/>
  <c r="G68" i="11" s="1"/>
  <c r="H68" i="11" s="1"/>
  <c r="E69" i="11"/>
  <c r="G69" i="11" s="1"/>
  <c r="E70" i="11"/>
  <c r="G70" i="11" s="1"/>
  <c r="E71" i="11"/>
  <c r="I71" i="11" s="1"/>
  <c r="E62" i="11"/>
  <c r="C76" i="11"/>
  <c r="E56" i="11"/>
  <c r="G44" i="11"/>
  <c r="G45" i="11"/>
  <c r="G46" i="11"/>
  <c r="G43" i="11"/>
  <c r="E181" i="10"/>
  <c r="F181" i="10"/>
  <c r="G181" i="10"/>
  <c r="H181" i="10"/>
  <c r="E176" i="10"/>
  <c r="F176" i="10"/>
  <c r="G176" i="10"/>
  <c r="H176" i="10"/>
  <c r="D176" i="10"/>
  <c r="D181" i="10" s="1"/>
  <c r="H153" i="10"/>
  <c r="H152" i="10"/>
  <c r="D153" i="10"/>
  <c r="I143" i="10"/>
  <c r="D157" i="10" s="1"/>
  <c r="I140" i="10"/>
  <c r="I145" i="10" s="1"/>
  <c r="E157" i="10" s="1"/>
  <c r="I114" i="10"/>
  <c r="I111" i="10"/>
  <c r="H143" i="10"/>
  <c r="D156" i="10" s="1"/>
  <c r="H114" i="10"/>
  <c r="H111" i="10" s="1"/>
  <c r="H122" i="10"/>
  <c r="H129" i="10"/>
  <c r="H140" i="10"/>
  <c r="E143" i="10"/>
  <c r="F143" i="10"/>
  <c r="D154" i="10" s="1"/>
  <c r="G143" i="10"/>
  <c r="D155" i="10" s="1"/>
  <c r="D143" i="10"/>
  <c r="D152" i="10" s="1"/>
  <c r="E140" i="10"/>
  <c r="F140" i="10"/>
  <c r="G140" i="10"/>
  <c r="D140" i="10"/>
  <c r="G129" i="10"/>
  <c r="F129" i="10"/>
  <c r="E129" i="10"/>
  <c r="D129" i="10"/>
  <c r="E122" i="10"/>
  <c r="F122" i="10"/>
  <c r="G122" i="10"/>
  <c r="D122" i="10"/>
  <c r="E114" i="10"/>
  <c r="E111" i="10" s="1"/>
  <c r="F114" i="10"/>
  <c r="F111" i="10" s="1"/>
  <c r="G114" i="10"/>
  <c r="G111" i="10" s="1"/>
  <c r="D114" i="10"/>
  <c r="D111" i="10" s="1"/>
  <c r="G72" i="10"/>
  <c r="G67" i="10"/>
  <c r="G62" i="10"/>
  <c r="G57" i="10"/>
  <c r="G52" i="10"/>
  <c r="G47" i="10"/>
  <c r="F88" i="10"/>
  <c r="F87" i="10"/>
  <c r="F86" i="10"/>
  <c r="F85" i="10"/>
  <c r="F84" i="10"/>
  <c r="F83" i="10"/>
  <c r="F80" i="10"/>
  <c r="E89" i="10"/>
  <c r="D89" i="10"/>
  <c r="F72" i="10"/>
  <c r="D72" i="10"/>
  <c r="F67" i="10"/>
  <c r="D67" i="10"/>
  <c r="F62" i="10"/>
  <c r="D62" i="10"/>
  <c r="F57" i="10"/>
  <c r="D57" i="10"/>
  <c r="F52" i="10"/>
  <c r="D52" i="10"/>
  <c r="F47" i="10"/>
  <c r="D47" i="10"/>
  <c r="J22" i="12" l="1"/>
  <c r="D27" i="12" s="1"/>
  <c r="E27" i="12" s="1"/>
  <c r="H22" i="12"/>
  <c r="D26" i="12" s="1"/>
  <c r="F26" i="12" s="1"/>
  <c r="L22" i="12"/>
  <c r="D28" i="12" s="1"/>
  <c r="E28" i="12" s="1"/>
  <c r="G71" i="11"/>
  <c r="I70" i="11"/>
  <c r="I69" i="11"/>
  <c r="I68" i="11"/>
  <c r="I67" i="11"/>
  <c r="I66" i="11"/>
  <c r="C77" i="11"/>
  <c r="H71" i="11"/>
  <c r="H69" i="11"/>
  <c r="H70" i="11"/>
  <c r="H64" i="11"/>
  <c r="G65" i="11"/>
  <c r="I62" i="11"/>
  <c r="H62" i="11"/>
  <c r="H63" i="11"/>
  <c r="I63" i="11"/>
  <c r="H145" i="10"/>
  <c r="E156" i="10" s="1"/>
  <c r="F145" i="10"/>
  <c r="E154" i="10" s="1"/>
  <c r="G145" i="10"/>
  <c r="E155" i="10" s="1"/>
  <c r="E145" i="10"/>
  <c r="E153" i="10" s="1"/>
  <c r="D145" i="10"/>
  <c r="E152" i="10" s="1"/>
  <c r="E159" i="10" s="1"/>
  <c r="F89" i="10"/>
  <c r="H151" i="10" l="1"/>
  <c r="H154" i="10" s="1"/>
  <c r="K152" i="10" s="1"/>
  <c r="K154" i="10" s="1"/>
  <c r="K151" i="10"/>
  <c r="F27" i="12"/>
  <c r="E26" i="12"/>
  <c r="F28" i="12"/>
  <c r="I65" i="11"/>
  <c r="C78" i="11"/>
  <c r="C104" i="11" s="1"/>
  <c r="C108" i="11" s="1"/>
  <c r="H65" i="11"/>
  <c r="D23" i="9"/>
  <c r="D24" i="9"/>
  <c r="D25" i="9"/>
  <c r="D26" i="9"/>
  <c r="D27" i="9"/>
  <c r="D28" i="9"/>
  <c r="D29" i="9"/>
  <c r="D30" i="9"/>
  <c r="D22" i="9"/>
  <c r="J23" i="8"/>
  <c r="J24" i="8"/>
  <c r="J25" i="8"/>
  <c r="J26" i="8"/>
  <c r="J27" i="8"/>
  <c r="J28" i="8"/>
  <c r="J29" i="8"/>
  <c r="J30" i="8"/>
  <c r="J31" i="8"/>
  <c r="J32" i="8"/>
  <c r="J33" i="8"/>
  <c r="J22" i="8"/>
  <c r="C114" i="11" l="1"/>
  <c r="I108" i="11"/>
  <c r="C79" i="11"/>
  <c r="C80" i="11"/>
  <c r="F136" i="4"/>
  <c r="D85" i="3"/>
  <c r="C116" i="1"/>
  <c r="C116" i="11" l="1"/>
  <c r="I116" i="11" s="1"/>
  <c r="I114" i="11"/>
  <c r="C123" i="11" s="1"/>
  <c r="C54" i="1"/>
  <c r="H102" i="4"/>
  <c r="H103" i="4" s="1"/>
  <c r="H104" i="4" s="1"/>
  <c r="F102" i="4"/>
  <c r="F103" i="4" s="1"/>
  <c r="F104" i="4" s="1"/>
  <c r="D102" i="4"/>
  <c r="D103" i="4" s="1"/>
  <c r="D104" i="4" s="1"/>
  <c r="F220" i="3"/>
  <c r="D220" i="3"/>
  <c r="F215" i="3"/>
  <c r="D215" i="3"/>
  <c r="F205" i="3"/>
  <c r="D205" i="3"/>
  <c r="F210" i="3"/>
  <c r="D210" i="3"/>
  <c r="F200" i="3"/>
  <c r="D200" i="3"/>
  <c r="F195" i="3"/>
  <c r="D195" i="3"/>
  <c r="C124" i="11" l="1"/>
  <c r="C122" i="11"/>
  <c r="D47" i="3"/>
  <c r="D155" i="11" l="1"/>
  <c r="D154" i="11"/>
  <c r="D156" i="11"/>
  <c r="D153" i="11"/>
  <c r="D152" i="11"/>
  <c r="D146" i="11"/>
  <c r="E146" i="11" s="1"/>
  <c r="G146" i="11" s="1"/>
  <c r="D147" i="11"/>
  <c r="E147" i="11" s="1"/>
  <c r="G147" i="11" s="1"/>
  <c r="D148" i="11"/>
  <c r="E148" i="11" s="1"/>
  <c r="G148" i="11" s="1"/>
  <c r="D142" i="11"/>
  <c r="E142" i="11" s="1"/>
  <c r="G142" i="11" s="1"/>
  <c r="F122" i="11"/>
  <c r="F125" i="11" s="1"/>
  <c r="D143" i="11"/>
  <c r="E143" i="11" s="1"/>
  <c r="G143" i="11" s="1"/>
  <c r="C129" i="11"/>
  <c r="D145" i="11"/>
  <c r="E145" i="11" s="1"/>
  <c r="G145" i="11" s="1"/>
  <c r="D144" i="11"/>
  <c r="E144" i="11" s="1"/>
  <c r="G144" i="11" s="1"/>
  <c r="C85" i="1"/>
  <c r="C90" i="1" s="1"/>
  <c r="E155" i="11" l="1"/>
  <c r="G155" i="11" s="1"/>
  <c r="E156" i="11"/>
  <c r="G156" i="11" s="1"/>
  <c r="E152" i="11"/>
  <c r="G152" i="11" s="1"/>
  <c r="E153" i="11"/>
  <c r="G153" i="11" s="1"/>
  <c r="E154" i="11"/>
  <c r="G154" i="11" s="1"/>
  <c r="C130" i="11"/>
  <c r="I122" i="11"/>
  <c r="I125" i="11" s="1"/>
  <c r="E88" i="1"/>
  <c r="E90" i="1" s="1"/>
  <c r="C131" i="11" l="1"/>
  <c r="H146" i="11"/>
  <c r="H147" i="11"/>
  <c r="H148" i="11"/>
  <c r="H156" i="11"/>
  <c r="H152" i="11"/>
  <c r="H144" i="11"/>
  <c r="H143" i="11"/>
  <c r="H145" i="11"/>
  <c r="H142" i="11"/>
  <c r="H154" i="11"/>
  <c r="H155" i="11"/>
  <c r="H153" i="11"/>
</calcChain>
</file>

<file path=xl/sharedStrings.xml><?xml version="1.0" encoding="utf-8"?>
<sst xmlns="http://schemas.openxmlformats.org/spreadsheetml/2006/main" count="869" uniqueCount="637">
  <si>
    <t xml:space="preserve">Hombre </t>
  </si>
  <si>
    <t xml:space="preserve">Mujeres </t>
  </si>
  <si>
    <t xml:space="preserve">5 a 9 </t>
  </si>
  <si>
    <t>10 a14</t>
  </si>
  <si>
    <t>15 a 20</t>
  </si>
  <si>
    <t>21 a 25</t>
  </si>
  <si>
    <t>26-30</t>
  </si>
  <si>
    <t>31-35</t>
  </si>
  <si>
    <t>36-40</t>
  </si>
  <si>
    <t>41-45</t>
  </si>
  <si>
    <t xml:space="preserve">0 -4 </t>
  </si>
  <si>
    <t>46-50</t>
  </si>
  <si>
    <t>51-55</t>
  </si>
  <si>
    <t>56-60</t>
  </si>
  <si>
    <t>61-65</t>
  </si>
  <si>
    <t>66-70</t>
  </si>
  <si>
    <t>71-75</t>
  </si>
  <si>
    <t>76-80</t>
  </si>
  <si>
    <t>81 -85</t>
  </si>
  <si>
    <t>85 años y más</t>
  </si>
  <si>
    <t xml:space="preserve">Población incial </t>
  </si>
  <si>
    <t>Años entre los datos (PI PF)</t>
  </si>
  <si>
    <t>PI-Población Inicial  
(último censo)</t>
  </si>
  <si>
    <t>PF-Población Final
(Último censo disponible)</t>
  </si>
  <si>
    <t xml:space="preserve">Valor </t>
  </si>
  <si>
    <t>Tasa de crecimiento definida:</t>
  </si>
  <si>
    <t xml:space="preserve">Tasa anual de crecimiento definida </t>
  </si>
  <si>
    <t xml:space="preserve">Población más reciente del último censo </t>
  </si>
  <si>
    <t xml:space="preserve">Años entre los datos  para el cual se hará la estimación </t>
  </si>
  <si>
    <t>Proyección de Población</t>
  </si>
  <si>
    <t xml:space="preserve">1.Población de Referencia </t>
  </si>
  <si>
    <t>1.1 Aréa de influencia</t>
  </si>
  <si>
    <t xml:space="preserve">1.1.1 Cantón </t>
  </si>
  <si>
    <t xml:space="preserve">1.1.1.1 Distrito </t>
  </si>
  <si>
    <t xml:space="preserve">1.1.1.2 Barrio </t>
  </si>
  <si>
    <t xml:space="preserve">1.1.1.3 Comunidad </t>
  </si>
  <si>
    <t>1.1.2 Radio de influencia</t>
  </si>
  <si>
    <t>1.2. Población existente</t>
  </si>
  <si>
    <t>1.2.1 Habitantes</t>
  </si>
  <si>
    <t xml:space="preserve">1.2.2 Viviendas </t>
  </si>
  <si>
    <t>1.2.3 Hogares</t>
  </si>
  <si>
    <t>1.2.4 Edad</t>
  </si>
  <si>
    <t>1.2.5 Sexo</t>
  </si>
  <si>
    <t xml:space="preserve">1.3.1 Tasa de crecimiento </t>
  </si>
  <si>
    <t xml:space="preserve">1.3.2 Proyección  de la población </t>
  </si>
  <si>
    <t xml:space="preserve">1.3.  Cáculo de Población de referencia </t>
  </si>
  <si>
    <t xml:space="preserve">2. Población Objetivo </t>
  </si>
  <si>
    <t xml:space="preserve">Sexo </t>
  </si>
  <si>
    <t>Rangos de edad</t>
  </si>
  <si>
    <t>Total de población objetivo</t>
  </si>
  <si>
    <t xml:space="preserve">2.1 Describiciónde la intervención por realizar </t>
  </si>
  <si>
    <t xml:space="preserve">2.2 Total de población </t>
  </si>
  <si>
    <t>2.3 Carácteristicas especificas de la población de referencia por considerar</t>
  </si>
  <si>
    <t>3. Estimación de la demanda actual y futura</t>
  </si>
  <si>
    <t xml:space="preserve">3,1 Demanda actual </t>
  </si>
  <si>
    <t xml:space="preserve">Población objetivo </t>
  </si>
  <si>
    <t xml:space="preserve">Factor de consumo individual </t>
  </si>
  <si>
    <t xml:space="preserve">Total de demanda actual </t>
  </si>
  <si>
    <t xml:space="preserve">3.2 Demanada Futura </t>
  </si>
  <si>
    <t>Años por  proyectar</t>
  </si>
  <si>
    <t>Factor de consumo</t>
  </si>
  <si>
    <t>Tasa de crecimiento</t>
  </si>
  <si>
    <t xml:space="preserve">Total de demanda proyectada </t>
  </si>
  <si>
    <t>4. Estimación de la oferta  actual y proyectada</t>
  </si>
  <si>
    <t xml:space="preserve">Total de oferta </t>
  </si>
  <si>
    <t>Total de oferta proyectada</t>
  </si>
  <si>
    <t xml:space="preserve">4.1 Deficit </t>
  </si>
  <si>
    <t xml:space="preserve">Demanda </t>
  </si>
  <si>
    <t xml:space="preserve">Oferta </t>
  </si>
  <si>
    <t>Total de déficit</t>
  </si>
  <si>
    <t>6.Análisis de Precios</t>
  </si>
  <si>
    <r>
      <rPr>
        <sz val="12"/>
        <color theme="1"/>
        <rFont val="Visby CF Bold"/>
        <family val="3"/>
      </rPr>
      <t>Subproceso de Planificación Estratégica</t>
    </r>
    <r>
      <rPr>
        <sz val="12"/>
        <color theme="1"/>
        <rFont val="Visby CF"/>
        <family val="3"/>
      </rPr>
      <t xml:space="preserve">
Gestión de Proyectos </t>
    </r>
  </si>
  <si>
    <t>Análisis de Mercado</t>
  </si>
  <si>
    <t>Valores</t>
  </si>
  <si>
    <t xml:space="preserve">4.1 Situación base optimizada </t>
  </si>
  <si>
    <t xml:space="preserve">4.2  Oferta actual </t>
  </si>
  <si>
    <t xml:space="preserve">4.3 Oferta  Futura </t>
  </si>
  <si>
    <t>Total de costo unitario</t>
  </si>
  <si>
    <t xml:space="preserve">Elementos de referencia </t>
  </si>
  <si>
    <t>Consideraciones para la estimación</t>
  </si>
  <si>
    <t xml:space="preserve">Análisis Técnico </t>
  </si>
  <si>
    <t xml:space="preserve">Provincia </t>
  </si>
  <si>
    <t xml:space="preserve">Cantón </t>
  </si>
  <si>
    <t xml:space="preserve">Distrito </t>
  </si>
  <si>
    <t xml:space="preserve">Comunidad </t>
  </si>
  <si>
    <t xml:space="preserve">Área o Sector </t>
  </si>
  <si>
    <t xml:space="preserve">Ubicación de la población </t>
  </si>
  <si>
    <t>Condiciones de accesibilidad</t>
  </si>
  <si>
    <t>Condiciones socioecónomicas</t>
  </si>
  <si>
    <t>Carácteristicas administrativas</t>
  </si>
  <si>
    <t xml:space="preserve">1. Localización </t>
  </si>
  <si>
    <t xml:space="preserve">1.1 Punto de partida </t>
  </si>
  <si>
    <t xml:space="preserve">1.1.1 Descripción de la intervención por realizar </t>
  </si>
  <si>
    <t xml:space="preserve">1.1.2 Ubicación física propuesta </t>
  </si>
  <si>
    <t xml:space="preserve">1.1.3 Elementos asociados con la población </t>
  </si>
  <si>
    <t xml:space="preserve">1.2  Macrolización </t>
  </si>
  <si>
    <t xml:space="preserve">1.3 Microlocalización </t>
  </si>
  <si>
    <t xml:space="preserve">1.3.1 Dirección  exacta del proyecto </t>
  </si>
  <si>
    <t>Criterio</t>
  </si>
  <si>
    <t>Cercanía a población objetivo</t>
  </si>
  <si>
    <t>Accesibilidad</t>
  </si>
  <si>
    <t>Disponibilidad del terreno</t>
  </si>
  <si>
    <t>Servicios públicos</t>
  </si>
  <si>
    <t>Condiciones topográficas</t>
  </si>
  <si>
    <t>Amenazas/riesgos</t>
  </si>
  <si>
    <t>%</t>
  </si>
  <si>
    <t>Coordenadas geograficas</t>
  </si>
  <si>
    <t xml:space="preserve">Tipo de zona </t>
  </si>
  <si>
    <t xml:space="preserve">Total </t>
  </si>
  <si>
    <t xml:space="preserve">Valoración </t>
  </si>
  <si>
    <t xml:space="preserve">Detalle </t>
  </si>
  <si>
    <t>Resultado de validación efectuado</t>
  </si>
  <si>
    <t xml:space="preserve">1.4 Riesgos asociados a la localización </t>
  </si>
  <si>
    <t xml:space="preserve">1.4.1 Punto de partida </t>
  </si>
  <si>
    <t xml:space="preserve">13.2 Validación de la localización </t>
  </si>
  <si>
    <t xml:space="preserve">Riesgos identificados </t>
  </si>
  <si>
    <t>Frecuencia</t>
  </si>
  <si>
    <t>Intensidad</t>
  </si>
  <si>
    <t xml:space="preserve">Duración </t>
  </si>
  <si>
    <t xml:space="preserve">Carácteristicas </t>
  </si>
  <si>
    <t xml:space="preserve">Posibles daños </t>
  </si>
  <si>
    <t xml:space="preserve">Efectos sobre el proyecto </t>
  </si>
  <si>
    <t>Riesgo</t>
  </si>
  <si>
    <t xml:space="preserve">Resultado de validación efectuado con los riesgos </t>
  </si>
  <si>
    <t>2. Tamaño</t>
  </si>
  <si>
    <t>Definción del tamaño</t>
  </si>
  <si>
    <t xml:space="preserve">Unidad de Capacidad </t>
  </si>
  <si>
    <t>Demanda actual</t>
  </si>
  <si>
    <t>Demanda futura</t>
  </si>
  <si>
    <t>Capacidad existente</t>
  </si>
  <si>
    <t xml:space="preserve">Déficit </t>
  </si>
  <si>
    <t xml:space="preserve">Análisis sobre el tamaño </t>
  </si>
  <si>
    <t>Tamaño proyectado</t>
  </si>
  <si>
    <t xml:space="preserve">Parámetros de referencia </t>
  </si>
  <si>
    <t xml:space="preserve">3. Técnologia </t>
  </si>
  <si>
    <t>Descripción del proceso de la intervención</t>
  </si>
  <si>
    <t xml:space="preserve">Requerimiento </t>
  </si>
  <si>
    <t xml:space="preserve">Recurso Humano </t>
  </si>
  <si>
    <t xml:space="preserve">Equipo </t>
  </si>
  <si>
    <t xml:space="preserve">Mobilario </t>
  </si>
  <si>
    <t>Tecnología</t>
  </si>
  <si>
    <t>Otros</t>
  </si>
  <si>
    <t xml:space="preserve">Resultado del análisis de  la tenología </t>
  </si>
  <si>
    <t>4. Ingeniería</t>
  </si>
  <si>
    <t xml:space="preserve">4.1 Detalle de la ejecución de la propuesta a realizar </t>
  </si>
  <si>
    <t xml:space="preserve">4.2  Requerimientos para su ejecución </t>
  </si>
  <si>
    <t>Topografía;</t>
  </si>
  <si>
    <t>Geometría;</t>
  </si>
  <si>
    <t>Geología;</t>
  </si>
  <si>
    <t>Geotecnia;</t>
  </si>
  <si>
    <t>Hidrología;</t>
  </si>
  <si>
    <t>Hidráulica;</t>
  </si>
  <si>
    <t>Estudios estructurales;</t>
  </si>
  <si>
    <t>Levantamientos;</t>
  </si>
  <si>
    <t>Análisis funcionales;</t>
  </si>
  <si>
    <t>Otros estudios especializados</t>
  </si>
  <si>
    <t xml:space="preserve">Elemento </t>
  </si>
  <si>
    <t xml:space="preserve">Requerido </t>
  </si>
  <si>
    <t>Resultado del análisis de  la ingenieria</t>
  </si>
  <si>
    <t>4.3 Riesgos  asociados</t>
  </si>
  <si>
    <t>5. Análisis de los interesados</t>
  </si>
  <si>
    <t xml:space="preserve">Actor </t>
  </si>
  <si>
    <t>Tipo</t>
  </si>
  <si>
    <t xml:space="preserve">Interés </t>
  </si>
  <si>
    <t>Influencia</t>
  </si>
  <si>
    <t xml:space="preserve">Acciones </t>
  </si>
  <si>
    <t xml:space="preserve">Estrategias </t>
  </si>
  <si>
    <t xml:space="preserve">Requerimientos de información </t>
  </si>
  <si>
    <t xml:space="preserve">5.1 Detalle </t>
  </si>
  <si>
    <t xml:space="preserve">5.2 Analisis </t>
  </si>
  <si>
    <t>Resultado del análisis de  interesados</t>
  </si>
  <si>
    <t xml:space="preserve">6. Costos </t>
  </si>
  <si>
    <t xml:space="preserve">Rubro </t>
  </si>
  <si>
    <t xml:space="preserve">Costo mensual </t>
  </si>
  <si>
    <t xml:space="preserve">Cantidad </t>
  </si>
  <si>
    <t xml:space="preserve">Tecnología </t>
  </si>
  <si>
    <t>Obras físicas</t>
  </si>
  <si>
    <t>Maquinaria, equipo o maquinaria</t>
  </si>
  <si>
    <t>Recurso Humanos</t>
  </si>
  <si>
    <t>Estudios,m sdiseño estrategias u otros</t>
  </si>
  <si>
    <t xml:space="preserve">Resultado del cálculo de costos </t>
  </si>
  <si>
    <t xml:space="preserve">Análisis Ambiental </t>
  </si>
  <si>
    <t>1. Localización  de la intervención</t>
  </si>
  <si>
    <t>Ríos, quebradas o nacientes cercanas</t>
  </si>
  <si>
    <t>Humedales</t>
  </si>
  <si>
    <t>Cobertura vegetal</t>
  </si>
  <si>
    <t>Árboles que requieren intervención</t>
  </si>
  <si>
    <t>Fauna observable</t>
  </si>
  <si>
    <t>Pendientes importantes</t>
  </si>
  <si>
    <t>Riesgo de erosión</t>
  </si>
  <si>
    <t>Riesgo de inundación</t>
  </si>
  <si>
    <t>Condiciones de drenaje</t>
  </si>
  <si>
    <t>Áreas protegidas o sensibles</t>
  </si>
  <si>
    <t>Viviendas cercanas</t>
  </si>
  <si>
    <t>Centros educativos/salud cercanos</t>
  </si>
  <si>
    <t>Generación potencial de ruido</t>
  </si>
  <si>
    <t>Generación de polvo/emisiones</t>
  </si>
  <si>
    <t>Generación de aguas residuales</t>
  </si>
  <si>
    <t>Generación de residuos ordinarios</t>
  </si>
  <si>
    <t>Generación de residuos especiales</t>
  </si>
  <si>
    <t>Consumo significativo de agua</t>
  </si>
  <si>
    <t>Consumo significativo de energía</t>
  </si>
  <si>
    <t>Posible afectación paisajística</t>
  </si>
  <si>
    <t>Otros aspectos relevantes</t>
  </si>
  <si>
    <t xml:space="preserve">Si </t>
  </si>
  <si>
    <t>N/A</t>
  </si>
  <si>
    <t>Observaciones</t>
  </si>
  <si>
    <t>No</t>
  </si>
  <si>
    <t xml:space="preserve">1.4 Fases para el desarrollo de la propuesta </t>
  </si>
  <si>
    <t>Fase</t>
  </si>
  <si>
    <t xml:space="preserve">Actividades por desarrollar </t>
  </si>
  <si>
    <t xml:space="preserve">1.5 Diagnóstico Inicial </t>
  </si>
  <si>
    <t xml:space="preserve">1.6 Identificación de los factores ambientales que se puedan afectar </t>
  </si>
  <si>
    <t xml:space="preserve">Fase </t>
  </si>
  <si>
    <t>Actividad</t>
  </si>
  <si>
    <t>Impacto identificado</t>
  </si>
  <si>
    <t xml:space="preserve">Factor  Ambiental </t>
  </si>
  <si>
    <t>Tipo
 (+,-)</t>
  </si>
  <si>
    <t>Afectación
 (Directo-Indirecto)</t>
  </si>
  <si>
    <t>Reversibilidad</t>
  </si>
  <si>
    <t>Recuperabilidad</t>
  </si>
  <si>
    <t xml:space="preserve">Extensión </t>
  </si>
  <si>
    <t xml:space="preserve">Momento </t>
  </si>
  <si>
    <t>Periocidad</t>
  </si>
  <si>
    <t xml:space="preserve">Criterio </t>
  </si>
  <si>
    <t xml:space="preserve">Actividad </t>
  </si>
  <si>
    <t xml:space="preserve">Factor </t>
  </si>
  <si>
    <t>Naturaleza</t>
  </si>
  <si>
    <t>Persistencia</t>
  </si>
  <si>
    <t>Efecto</t>
  </si>
  <si>
    <t xml:space="preserve">Sinergia </t>
  </si>
  <si>
    <t xml:space="preserve">Acumulación </t>
  </si>
  <si>
    <t xml:space="preserve">Resultado </t>
  </si>
  <si>
    <t>Baja (1), Media (2), Alta (4), Muy Alta (8), Total (12)</t>
  </si>
  <si>
    <t>Puntual (1), Parcial (2), Extenso (4), Total (8)</t>
  </si>
  <si>
    <t>Largo plazo (1), Medio plazo (2), Inmediato (4)</t>
  </si>
  <si>
    <t>Fugaz (1), Temporal (2), Permanente (4)</t>
  </si>
  <si>
    <t>Corto plazo (1), Medio plazo (2), Irreversible (4)</t>
  </si>
  <si>
    <t>Sin sinergia (1), Sinérgico (2), Muy sinérgico (4)</t>
  </si>
  <si>
    <t>Simple (1), Acumulativo (4)</t>
  </si>
  <si>
    <t>Indirecto/Secundario (1), Directo (4)</t>
  </si>
  <si>
    <t>Discontinuo (1), Periódico (2), Continuo (4)</t>
  </si>
  <si>
    <t>Recuperable inmediato (1), Mediano plazo (2), Mitigable (4), Irrecuperable (8)</t>
  </si>
  <si>
    <t>Positiva o Negativa</t>
  </si>
  <si>
    <t>Importancia</t>
  </si>
  <si>
    <t>Importancia absoluta</t>
  </si>
  <si>
    <t xml:space="preserve">Clasificación </t>
  </si>
  <si>
    <t xml:space="preserve">Impacto Ambiental </t>
  </si>
  <si>
    <t xml:space="preserve">Análisis </t>
  </si>
  <si>
    <t>1.7 Medidas correctoras y compensatorias</t>
  </si>
  <si>
    <t>Clasificación</t>
  </si>
  <si>
    <t>Medida propuesta</t>
  </si>
  <si>
    <t>Responsable</t>
  </si>
  <si>
    <t xml:space="preserve">Descripción  de la oferta actual </t>
  </si>
  <si>
    <t>Descripción  de la oferta a futura</t>
  </si>
  <si>
    <t>Infraestructura existente</t>
  </si>
  <si>
    <t xml:space="preserve">Equipamiento disponible </t>
  </si>
  <si>
    <t xml:space="preserve">Personal Actual </t>
  </si>
  <si>
    <t>Otras consideraciones</t>
  </si>
  <si>
    <t>Infraestructura proyectada</t>
  </si>
  <si>
    <t>Equipamiento proyectado</t>
  </si>
  <si>
    <t>Personal proyectado</t>
  </si>
  <si>
    <t xml:space="preserve">5.Interacción de la oferta y demanda </t>
  </si>
  <si>
    <t xml:space="preserve">Resultado del análisis del  mercado </t>
  </si>
  <si>
    <t xml:space="preserve">Amenzas del área identificadas </t>
  </si>
  <si>
    <t>Arqueología</t>
  </si>
  <si>
    <t xml:space="preserve">1.7 Valoración de los efectos  ambientales </t>
  </si>
  <si>
    <t>Tipo de medida
Correctora/Compensatoria</t>
  </si>
  <si>
    <t xml:space="preserve">Resultado del diagnóstico incial  </t>
  </si>
  <si>
    <t xml:space="preserve">Resultado de la valoración de los efectos realizados </t>
  </si>
  <si>
    <t>1.8 Cálculo de costos</t>
  </si>
  <si>
    <t xml:space="preserve">Costo unitario </t>
  </si>
  <si>
    <t>Consideraciones sobre el presupuesto elaborado</t>
  </si>
  <si>
    <t xml:space="preserve">Análisis Legal </t>
  </si>
  <si>
    <t>Requisito</t>
  </si>
  <si>
    <t>Requisito o condición</t>
  </si>
  <si>
    <t>Impacto en alcance</t>
  </si>
  <si>
    <t>Impacto en plazo</t>
  </si>
  <si>
    <t>Impacto en costo</t>
  </si>
  <si>
    <t>Riesgo por incumplimiento</t>
  </si>
  <si>
    <t>Acción requerida</t>
  </si>
  <si>
    <t>Evidencia requerida</t>
  </si>
  <si>
    <t>Responsabilidad</t>
  </si>
  <si>
    <t xml:space="preserve">1. Caracterización de las personas estudiantes </t>
  </si>
  <si>
    <t xml:space="preserve">1.2 Análisis de la competencia municipal para su desarrollo </t>
  </si>
  <si>
    <t>¿Es competencia de la municipalidad para su ejecución?</t>
  </si>
  <si>
    <t xml:space="preserve">Norma </t>
  </si>
  <si>
    <t>Vinculación</t>
  </si>
  <si>
    <t xml:space="preserve">1.2.1 Normativa relacionada con el poyecto </t>
  </si>
  <si>
    <t>1.2.2 Vinculación a instrumentos de planificación municipal</t>
  </si>
  <si>
    <t xml:space="preserve">Instrumento </t>
  </si>
  <si>
    <t xml:space="preserve">Artículo </t>
  </si>
  <si>
    <t xml:space="preserve">Tipo  de vinculo </t>
  </si>
  <si>
    <t>Si</t>
  </si>
  <si>
    <t xml:space="preserve">1.3 Análisis de la normativa específica por etapa de desarrollo del proyecto </t>
  </si>
  <si>
    <t xml:space="preserve">Fase de ejecución </t>
  </si>
  <si>
    <t>Requisito por cumplir</t>
  </si>
  <si>
    <t>Resultado de la valoración del análisi realizado</t>
  </si>
  <si>
    <t>Resultado del análisis de los resultados</t>
  </si>
  <si>
    <t xml:space="preserve">Análisis Administrativo </t>
  </si>
  <si>
    <r>
      <rPr>
        <sz val="14"/>
        <color theme="1"/>
        <rFont val="Visby CF Bold"/>
        <family val="3"/>
      </rPr>
      <t>Subproceso de Planificación Estratégica</t>
    </r>
    <r>
      <rPr>
        <sz val="14"/>
        <color theme="1"/>
        <rFont val="Visby CF"/>
        <family val="3"/>
      </rPr>
      <t xml:space="preserve">
Gestión de Proyectos </t>
    </r>
  </si>
  <si>
    <t xml:space="preserve">1.4 Análisis de incidencia legal </t>
  </si>
  <si>
    <t>Resultado del análisis efectuado</t>
  </si>
  <si>
    <t>Viable legalmente.</t>
  </si>
  <si>
    <t>Viable con requisitos pendientes controlables.</t>
  </si>
  <si>
    <t>Viable condicionado al cumplimiento de requisitos previos.</t>
  </si>
  <si>
    <t>Requiere modificar elementos del proyecto.</t>
  </si>
  <si>
    <t xml:space="preserve"> Presenta impedimento legal para continuar.</t>
  </si>
  <si>
    <t xml:space="preserve">1.1.2 Descripción de la intervención por realizar </t>
  </si>
  <si>
    <t xml:space="preserve">1.1.1 Nombre del proyecto </t>
  </si>
  <si>
    <t xml:space="preserve">1.1.2 Fases para la ejecución del proyecto </t>
  </si>
  <si>
    <t xml:space="preserve">1.5 Resultado del análisis </t>
  </si>
  <si>
    <t>1.6 Requisitos críticos antes de inversión</t>
  </si>
  <si>
    <t>Áreas ténicas involucradas</t>
  </si>
  <si>
    <t xml:space="preserve">1.2 Identificación de los roles del desarrollo de la intervención </t>
  </si>
  <si>
    <t>Fase identificada</t>
  </si>
  <si>
    <t>Área Técnica</t>
  </si>
  <si>
    <t xml:space="preserve"> Persona </t>
  </si>
  <si>
    <t xml:space="preserve">Funciones </t>
  </si>
  <si>
    <t>Rol</t>
  </si>
  <si>
    <t>1.3 Identificación de las necesidades de recurso humano</t>
  </si>
  <si>
    <t>Puesto</t>
  </si>
  <si>
    <t>1.3 Identificación de las necesidades de materiales para el desarrollo de la intervención.</t>
  </si>
  <si>
    <t>Detalle</t>
  </si>
  <si>
    <t xml:space="preserve">2. Programación del Proyecto </t>
  </si>
  <si>
    <t>Objetivo General</t>
  </si>
  <si>
    <t>Objetivo especifico 1</t>
  </si>
  <si>
    <t>1.1Componente</t>
  </si>
  <si>
    <t>1.1.1.1 Entregable</t>
  </si>
  <si>
    <t xml:space="preserve">1.1.1 Producto </t>
  </si>
  <si>
    <t>1.1.1.1.1 Paquete de trabajo</t>
  </si>
  <si>
    <t>1.2 Componente</t>
  </si>
  <si>
    <t xml:space="preserve">1.2.1 Producto </t>
  </si>
  <si>
    <t>1.2.1.1 Entregable</t>
  </si>
  <si>
    <t>1.2.1.1.1 Paquete de trabajo</t>
  </si>
  <si>
    <t xml:space="preserve">1.1.2 Producto </t>
  </si>
  <si>
    <t>1.1.2.1 Entregable</t>
  </si>
  <si>
    <t>1.1.2.1.1 Paquete de trabajo</t>
  </si>
  <si>
    <t>Objetivo especifico 2</t>
  </si>
  <si>
    <t>2.1Componente</t>
  </si>
  <si>
    <t xml:space="preserve">2.1.1 Producto </t>
  </si>
  <si>
    <t>2.1.1.1 Entregable</t>
  </si>
  <si>
    <t>2.1.1.1.1 Paquete de trabajo</t>
  </si>
  <si>
    <t xml:space="preserve">2.1.2 Producto </t>
  </si>
  <si>
    <t>2.1.2.1 Entregable</t>
  </si>
  <si>
    <t>2.1.2.1.1 Paquete de trabajo</t>
  </si>
  <si>
    <t>2.2 Componente</t>
  </si>
  <si>
    <t xml:space="preserve">2.2.1 Producto </t>
  </si>
  <si>
    <t>2.2.1.1 Entregable</t>
  </si>
  <si>
    <t>2.2.1.1.1 Paquete de trabajo</t>
  </si>
  <si>
    <t>1.4 Requisitos críticos antes de inversión</t>
  </si>
  <si>
    <t>Costo asociado</t>
  </si>
  <si>
    <t xml:space="preserve">Descripción de actividad  </t>
  </si>
  <si>
    <t xml:space="preserve">Inicio </t>
  </si>
  <si>
    <t>Porcejante de cumplimiento</t>
  </si>
  <si>
    <t xml:space="preserve">3.Cronograma del Proyecto </t>
  </si>
  <si>
    <t xml:space="preserve">Análisis de Riesgos </t>
  </si>
  <si>
    <t xml:space="preserve">1.1 Información del proyecto </t>
  </si>
  <si>
    <t xml:space="preserve">1.2 Identificación de los riesgos </t>
  </si>
  <si>
    <t>IDENTIFICACIÓN</t>
  </si>
  <si>
    <t>ANÁLISIS Y EVALUACIÓN</t>
  </si>
  <si>
    <t>ADMINISTRACIÓN Y REVISIÓN</t>
  </si>
  <si>
    <t>CONTROLES EXISTENTES</t>
  </si>
  <si>
    <t>PROBABILIDAD</t>
  </si>
  <si>
    <t>IMPACTO</t>
  </si>
  <si>
    <t>NIVEL DE RIESGO</t>
  </si>
  <si>
    <t xml:space="preserve">RESPONSABLE </t>
  </si>
  <si>
    <t>RIESGO</t>
  </si>
  <si>
    <t>Acción propuesta</t>
  </si>
  <si>
    <t xml:space="preserve">PLAZO </t>
  </si>
  <si>
    <t>FASE</t>
  </si>
  <si>
    <t>CAUSA</t>
  </si>
  <si>
    <t>CONSECUENCIA</t>
  </si>
  <si>
    <t>TIPO DE RIESGO</t>
  </si>
  <si>
    <t xml:space="preserve">MAPA DE CALOR </t>
  </si>
  <si>
    <t>PROABILIDAD</t>
  </si>
  <si>
    <t>Muy probable</t>
  </si>
  <si>
    <t>Probable</t>
  </si>
  <si>
    <t>R2</t>
  </si>
  <si>
    <t>Posible</t>
  </si>
  <si>
    <t>R1</t>
  </si>
  <si>
    <t>R7</t>
  </si>
  <si>
    <t>Poco probable</t>
  </si>
  <si>
    <t>R3</t>
  </si>
  <si>
    <t>Mínimo</t>
  </si>
  <si>
    <t>R5</t>
  </si>
  <si>
    <t>Insignificante</t>
  </si>
  <si>
    <t>Menor</t>
  </si>
  <si>
    <t>Moderado</t>
  </si>
  <si>
    <t>Importante</t>
  </si>
  <si>
    <t>Catastrófico</t>
  </si>
  <si>
    <t>RIESGOS IDENTIFICADOS</t>
  </si>
  <si>
    <t>R4</t>
  </si>
  <si>
    <t>R6</t>
  </si>
  <si>
    <t>R8</t>
  </si>
  <si>
    <t>R9</t>
  </si>
  <si>
    <t xml:space="preserve">1.3 Resultados de  Identificación de los riesgos </t>
  </si>
  <si>
    <t xml:space="preserve">Final </t>
  </si>
  <si>
    <t xml:space="preserve">Análisis de Riesgo </t>
  </si>
  <si>
    <t>Fuente prevista de financiamiento</t>
  </si>
  <si>
    <t>¿Genera ingresos propios?</t>
  </si>
  <si>
    <t>¿Requiere endeudamiento?</t>
  </si>
  <si>
    <t>¿Recibe transferencias/subsidios?</t>
  </si>
  <si>
    <t>Horizonte de evaluación</t>
  </si>
  <si>
    <t>2. Información para la estimación</t>
  </si>
  <si>
    <t xml:space="preserve">Inversión proyectada </t>
  </si>
  <si>
    <t>Demanda identificada</t>
  </si>
  <si>
    <t xml:space="preserve">Oferta proyectada </t>
  </si>
  <si>
    <t>Costo  estimado</t>
  </si>
  <si>
    <t xml:space="preserve">Análisis técnico </t>
  </si>
  <si>
    <t xml:space="preserve">3.Información relacionada con  el estudio de mercado </t>
  </si>
  <si>
    <t xml:space="preserve">Ingresos </t>
  </si>
  <si>
    <t xml:space="preserve">4.Costos identificados en </t>
  </si>
  <si>
    <t>Sin proyecto</t>
  </si>
  <si>
    <t xml:space="preserve">Proyecto </t>
  </si>
  <si>
    <t>Incremento</t>
  </si>
  <si>
    <t>Egresos</t>
  </si>
  <si>
    <t>Estudios,diseño estrategias u otros</t>
  </si>
  <si>
    <t>+</t>
  </si>
  <si>
    <t>-</t>
  </si>
  <si>
    <t xml:space="preserve">Depreciación </t>
  </si>
  <si>
    <t>Tarifas</t>
  </si>
  <si>
    <t>Servicios</t>
  </si>
  <si>
    <t>Otros ingresos</t>
  </si>
  <si>
    <t xml:space="preserve">Costos  de operación </t>
  </si>
  <si>
    <t xml:space="preserve">Personal </t>
  </si>
  <si>
    <t>Materiales/insumos</t>
  </si>
  <si>
    <t xml:space="preserve">Mantenimiento </t>
  </si>
  <si>
    <t>Operación</t>
  </si>
  <si>
    <t xml:space="preserve">Inversión </t>
  </si>
  <si>
    <t>Terreno</t>
  </si>
  <si>
    <t>Obras</t>
  </si>
  <si>
    <t>Equipamento</t>
  </si>
  <si>
    <t>Diseño</t>
  </si>
  <si>
    <t>Estudios</t>
  </si>
  <si>
    <t>Permisos</t>
  </si>
  <si>
    <t>Medidas ambientales</t>
  </si>
  <si>
    <t>Medidas de riesgos</t>
  </si>
  <si>
    <t>Capital de trabajo</t>
  </si>
  <si>
    <t xml:space="preserve">Meses </t>
  </si>
  <si>
    <t>Total</t>
  </si>
  <si>
    <r>
      <rPr>
        <sz val="12"/>
        <color theme="1"/>
        <rFont val="Visby CF Bold"/>
        <family val="3"/>
      </rPr>
      <t>Subproceso de Planificación Estratégica</t>
    </r>
    <r>
      <rPr>
        <sz val="12"/>
        <color theme="1"/>
        <rFont val="Visby CF"/>
        <family val="3"/>
      </rPr>
      <t xml:space="preserve">
</t>
    </r>
    <r>
      <rPr>
        <sz val="12"/>
        <color theme="1"/>
        <rFont val="Visby CF Bold"/>
        <family val="3"/>
      </rPr>
      <t xml:space="preserve">Gestión de Proyectos </t>
    </r>
  </si>
  <si>
    <t>Evaluación Financiera</t>
  </si>
  <si>
    <t xml:space="preserve">Costos  de manteniemiento </t>
  </si>
  <si>
    <t>Rutinario</t>
  </si>
  <si>
    <t>pReventivo</t>
  </si>
  <si>
    <t>Mayor</t>
  </si>
  <si>
    <t xml:space="preserve">Reparación de equipo </t>
  </si>
  <si>
    <t xml:space="preserve">Detalle de la información </t>
  </si>
  <si>
    <t>Flujo de costos</t>
  </si>
  <si>
    <t xml:space="preserve">Concepto </t>
  </si>
  <si>
    <t xml:space="preserve">Operación </t>
  </si>
  <si>
    <t>Mantenimiento</t>
  </si>
  <si>
    <t>Riesgos</t>
  </si>
  <si>
    <t>Otros Costos</t>
  </si>
  <si>
    <t>Factor de descuento</t>
  </si>
  <si>
    <t xml:space="preserve">Costo actualizado </t>
  </si>
  <si>
    <t>Tasa social de descuento</t>
  </si>
  <si>
    <t xml:space="preserve">Valor actual de los costos </t>
  </si>
  <si>
    <t>Año</t>
  </si>
  <si>
    <t xml:space="preserve">FDC </t>
  </si>
  <si>
    <t>Costo Actualizado</t>
  </si>
  <si>
    <t>VAC</t>
  </si>
  <si>
    <t>Costo Anual Equivalente</t>
  </si>
  <si>
    <t>TSD</t>
  </si>
  <si>
    <t xml:space="preserve">Años </t>
  </si>
  <si>
    <t>CAE</t>
  </si>
  <si>
    <t>Relación Costo Eficiencia</t>
  </si>
  <si>
    <t>Beneficiarios promedio por añ o</t>
  </si>
  <si>
    <t>R-C/E</t>
  </si>
  <si>
    <t>Sotenibilidad Presupuestaria</t>
  </si>
  <si>
    <t>Concepto</t>
  </si>
  <si>
    <t xml:space="preserve">Operaciona adicional </t>
  </si>
  <si>
    <t>Matenimiento adicional</t>
  </si>
  <si>
    <t xml:space="preserve">Persona adicional </t>
  </si>
  <si>
    <t xml:space="preserve">Equipos, mobiliario </t>
  </si>
  <si>
    <t>otros</t>
  </si>
  <si>
    <t xml:space="preserve">Impacto en el prespuesto municipal </t>
  </si>
  <si>
    <t xml:space="preserve">Presupuesto proyectado </t>
  </si>
  <si>
    <t>¿Cuenta la Municipalidad con capacidad presupuestaria razonable para financiar la operación y mantenimiento del proyecto durante su vida útil?</t>
  </si>
  <si>
    <t xml:space="preserve">Análisis de costos </t>
  </si>
  <si>
    <t xml:space="preserve">Evaluación Ecónomica Social </t>
  </si>
  <si>
    <t>2. Selección de enfoque por utilizar</t>
  </si>
  <si>
    <t xml:space="preserve">Pregunta </t>
  </si>
  <si>
    <t>¿Los beneficios sociales pueden identificarse?</t>
  </si>
  <si>
    <t>¿Pueden cuantificarse?</t>
  </si>
  <si>
    <t>¿Existen datos confiables para valorarlos?</t>
  </si>
  <si>
    <t>¿Pueden expresarse razonablemente en términos monetarios?</t>
  </si>
  <si>
    <t>¿La valoración es razonable en costo y complejidad?</t>
  </si>
  <si>
    <t xml:space="preserve">SI </t>
  </si>
  <si>
    <t xml:space="preserve">NO </t>
  </si>
  <si>
    <t>Situación base optimizada</t>
  </si>
  <si>
    <t xml:space="preserve">Situación Actual </t>
  </si>
  <si>
    <t xml:space="preserve">Situación base </t>
  </si>
  <si>
    <t xml:space="preserve">Situación con proyecto </t>
  </si>
  <si>
    <t>Problema</t>
  </si>
  <si>
    <t>Población afectada</t>
  </si>
  <si>
    <t xml:space="preserve">Servicio actual </t>
  </si>
  <si>
    <t>Capacidad</t>
  </si>
  <si>
    <t>Beneficiarios</t>
  </si>
  <si>
    <t xml:space="preserve">Otros </t>
  </si>
  <si>
    <t xml:space="preserve">Información base </t>
  </si>
  <si>
    <t>Beneficario</t>
  </si>
  <si>
    <t xml:space="preserve">Unidad </t>
  </si>
  <si>
    <t xml:space="preserve">Monetizable </t>
  </si>
  <si>
    <t xml:space="preserve">Valor anual </t>
  </si>
  <si>
    <t>Directo</t>
  </si>
  <si>
    <t>Indierecto</t>
  </si>
  <si>
    <t>Intangible</t>
  </si>
  <si>
    <t>Externalidad positiva</t>
  </si>
  <si>
    <t>Costo indvidual</t>
  </si>
  <si>
    <t>Beneficios sociales</t>
  </si>
  <si>
    <t xml:space="preserve">Beneficios incrementales </t>
  </si>
  <si>
    <t>Beneficio</t>
  </si>
  <si>
    <t xml:space="preserve">Con proyecto </t>
  </si>
  <si>
    <t>Beneficio Incremental</t>
  </si>
  <si>
    <t xml:space="preserve">Costos sociales </t>
  </si>
  <si>
    <t xml:space="preserve">Tipo de Costo </t>
  </si>
  <si>
    <t>Precio de mercado</t>
  </si>
  <si>
    <t xml:space="preserve">Transferencia </t>
  </si>
  <si>
    <t>Mano de obra</t>
  </si>
  <si>
    <t xml:space="preserve">Materiales </t>
  </si>
  <si>
    <t>Equipos</t>
  </si>
  <si>
    <t>Costo ambientales</t>
  </si>
  <si>
    <t>Médidas de riesgos</t>
  </si>
  <si>
    <t>Otros costos</t>
  </si>
  <si>
    <t xml:space="preserve">Depreciaciones </t>
  </si>
  <si>
    <t>Costo mercado ajustado</t>
  </si>
  <si>
    <t>NO</t>
  </si>
  <si>
    <t xml:space="preserve">Factor de Correción Social </t>
  </si>
  <si>
    <t xml:space="preserve">Costo Social </t>
  </si>
  <si>
    <t xml:space="preserve">Ajuste Social </t>
  </si>
  <si>
    <t>% Ajuste</t>
  </si>
  <si>
    <t>Costo total a precios de mercado</t>
  </si>
  <si>
    <t>Transferencias excluidas</t>
  </si>
  <si>
    <t>Costo de mercado depurado</t>
  </si>
  <si>
    <t>Costo total a precios sociales</t>
  </si>
  <si>
    <t>Ajuste económico-social</t>
  </si>
  <si>
    <t>Porcentaje global de ajuste</t>
  </si>
  <si>
    <t xml:space="preserve">Resumen </t>
  </si>
  <si>
    <t>Externalidad y efectos  intangibles</t>
  </si>
  <si>
    <t xml:space="preserve">Flujo Ecónomico Social </t>
  </si>
  <si>
    <t>Costos sociales directos</t>
  </si>
  <si>
    <t>Costos sociales indirectos</t>
  </si>
  <si>
    <t>Enfoque Costo Efiencia</t>
  </si>
  <si>
    <t>Inversión social</t>
  </si>
  <si>
    <t>Externalidades negativas</t>
  </si>
  <si>
    <t>(-) Valor residual</t>
  </si>
  <si>
    <t xml:space="preserve">Flujo de costos sociales </t>
  </si>
  <si>
    <t xml:space="preserve">Factor de descuento </t>
  </si>
  <si>
    <t>Costo social actualizado</t>
  </si>
  <si>
    <t>Tasa Social de Descuento (TSD)</t>
  </si>
  <si>
    <t>Horizonte de evaluación (años)</t>
  </si>
  <si>
    <t>Beneficiarios promedio anuales</t>
  </si>
  <si>
    <t>Costo social  calculado</t>
  </si>
  <si>
    <t>Costo social actualizado total</t>
  </si>
  <si>
    <t>VACE</t>
  </si>
  <si>
    <t xml:space="preserve">Costo total  </t>
  </si>
  <si>
    <t>CAEE</t>
  </si>
  <si>
    <t xml:space="preserve">VACE </t>
  </si>
  <si>
    <t xml:space="preserve">AÑOS </t>
  </si>
  <si>
    <t>Valor actual de Costos Ecónomicos</t>
  </si>
  <si>
    <t xml:space="preserve">Costo Anual Equivalente Ecónomico </t>
  </si>
  <si>
    <t xml:space="preserve">Relación Costo Eficiencia </t>
  </si>
  <si>
    <t>Indicador</t>
  </si>
  <si>
    <t>Alternativa 1</t>
  </si>
  <si>
    <t>Alternativa 2</t>
  </si>
  <si>
    <t>Indicadores Ecónomicos Sociales</t>
  </si>
  <si>
    <t>Escenario</t>
  </si>
  <si>
    <t>Variación</t>
  </si>
  <si>
    <t>Cambio R-C/E</t>
  </si>
  <si>
    <t>Aumento costos</t>
  </si>
  <si>
    <t>Escenario base</t>
  </si>
  <si>
    <t>Reducción costos</t>
  </si>
  <si>
    <t>Escenario beneficiarios</t>
  </si>
  <si>
    <t>Beneficiarios ajustados</t>
  </si>
  <si>
    <t>Reducción beneficiarios</t>
  </si>
  <si>
    <t>Aumento beneficiarios</t>
  </si>
  <si>
    <t>Análisis de sensibilidad</t>
  </si>
  <si>
    <t>Subcriterio</t>
  </si>
  <si>
    <t>Indicador / pregunta de evaluación</t>
  </si>
  <si>
    <t>Ponderación</t>
  </si>
  <si>
    <t>Calif. A</t>
  </si>
  <si>
    <t>Puntaje A</t>
  </si>
  <si>
    <t>Calif. B</t>
  </si>
  <si>
    <t>Puntaje B</t>
  </si>
  <si>
    <t>Calif. C</t>
  </si>
  <si>
    <t>Puntaje C</t>
  </si>
  <si>
    <t>Fuente / justificación</t>
  </si>
  <si>
    <t>Impacto Social</t>
  </si>
  <si>
    <t>Calidad de vida</t>
  </si>
  <si>
    <t>¿En qué medida mejora la calidad de vida de la población?</t>
  </si>
  <si>
    <t>Equidad social</t>
  </si>
  <si>
    <t>¿Favorece el acceso equitativo a bienes o servicios?</t>
  </si>
  <si>
    <t>Compromiso de beneficiarios</t>
  </si>
  <si>
    <t>¿Existe apoyo y capacidad para sostener el proyecto?</t>
  </si>
  <si>
    <t>Impacto Ambiental</t>
  </si>
  <si>
    <t>Impactos ambientales</t>
  </si>
  <si>
    <t>¿Reduce o controla impactos ambientales relevantes?</t>
  </si>
  <si>
    <t>Manejo sostenible de recursos</t>
  </si>
  <si>
    <t>¿Incorpora eficiencia energética, renovables, economía circular u otras prácticas sostenibles?</t>
  </si>
  <si>
    <t>Impacto Macroeconómico</t>
  </si>
  <si>
    <t>Generación de empleo</t>
  </si>
  <si>
    <t>¿Genera empleo durante inversión y/o post-inversión?</t>
  </si>
  <si>
    <t>Competitividad</t>
  </si>
  <si>
    <t>¿Reduce costos de transacción o mejora acceso/competitividad?</t>
  </si>
  <si>
    <t>Otro criterio institucional</t>
  </si>
  <si>
    <t>Definir</t>
  </si>
  <si>
    <t>Indicador definido por la Municipalidad según los objetivos del proyecto.</t>
  </si>
  <si>
    <t>TOTAL</t>
  </si>
  <si>
    <t>RESUMEN DE RESULTADOS</t>
  </si>
  <si>
    <t>Alternativa</t>
  </si>
  <si>
    <t>Puntaje ponderado</t>
  </si>
  <si>
    <t>Resultado sobre 5</t>
  </si>
  <si>
    <t>Orden</t>
  </si>
  <si>
    <t>Calificación</t>
  </si>
  <si>
    <t>Interpretación</t>
  </si>
  <si>
    <t>Alternativa A</t>
  </si>
  <si>
    <t>Muy bajo / muy desfavorable</t>
  </si>
  <si>
    <t>Alternativa B</t>
  </si>
  <si>
    <t>Bajo / desfavorable</t>
  </si>
  <si>
    <t>Alternativa C</t>
  </si>
  <si>
    <t>Medio / aceptable</t>
  </si>
  <si>
    <t>Alto / favorable</t>
  </si>
  <si>
    <t>Muy alto / muy favorable</t>
  </si>
  <si>
    <t>Criterio/Subcriterio</t>
  </si>
  <si>
    <t>Situación sin proyecto</t>
  </si>
  <si>
    <t>Situación con proyecto</t>
  </si>
  <si>
    <t>Cambio cualitativo</t>
  </si>
  <si>
    <t>Evidencia/Fuente</t>
  </si>
  <si>
    <t>Conclusión</t>
  </si>
  <si>
    <t>Impacto ambiental</t>
  </si>
  <si>
    <t xml:space="preserve">Criterios y subcriterios para la valoración </t>
  </si>
  <si>
    <t>COMPARACIÓN SIN PROYECTO / CON PROYECTO</t>
  </si>
  <si>
    <t xml:space="preserve">Costo  de operación </t>
  </si>
  <si>
    <t>Fuente del factor</t>
  </si>
  <si>
    <t>Evaluación CulItativa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</si>
</sst>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₡&quot;* #,##0.00_-;\-&quot;₡&quot;* #,##0.00_-;_-&quot;₡&quot;* &quot;-&quot;??_-;_-@_-"/>
    <numFmt numFmtId="169" formatCode="\₡#,##0.00;[Red]\(\₡#,##0.00\);\-"/>
  </numFmts>
  <fonts count="3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Visby CF"/>
      <family val="3"/>
    </font>
    <font>
      <sz val="11"/>
      <color theme="1"/>
      <name val="Visby CF Bold"/>
      <family val="3"/>
    </font>
    <font>
      <sz val="8"/>
      <name val="Aptos Narrow"/>
      <family val="2"/>
      <scheme val="minor"/>
    </font>
    <font>
      <sz val="11"/>
      <color theme="0"/>
      <name val="Visby CF"/>
      <family val="3"/>
    </font>
    <font>
      <sz val="11"/>
      <color theme="0"/>
      <name val="Visby CF Bold"/>
      <family val="3"/>
    </font>
    <font>
      <sz val="12"/>
      <color theme="1"/>
      <name val="Visby CF"/>
      <family val="3"/>
    </font>
    <font>
      <sz val="12"/>
      <color theme="1"/>
      <name val="Visby CF Bold"/>
      <family val="3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9"/>
      <color theme="1"/>
      <name val="Aptos Narrow"/>
      <family val="2"/>
      <scheme val="minor"/>
    </font>
    <font>
      <b/>
      <sz val="11"/>
      <color theme="1"/>
      <name val="Visby CF Bold"/>
      <family val="3"/>
    </font>
    <font>
      <sz val="14"/>
      <color theme="1"/>
      <name val="Visby CF Bold"/>
      <family val="3"/>
    </font>
    <font>
      <sz val="18"/>
      <color theme="1"/>
      <name val="Visby CF Bold"/>
      <family val="3"/>
    </font>
    <font>
      <sz val="14"/>
      <color theme="1"/>
      <name val="Visby CF"/>
      <family val="3"/>
    </font>
    <font>
      <b/>
      <sz val="12"/>
      <color theme="1"/>
      <name val="Visby CF Bold"/>
      <family val="3"/>
    </font>
    <font>
      <b/>
      <sz val="11"/>
      <color theme="1"/>
      <name val="Visby CF"/>
      <family val="3"/>
    </font>
    <font>
      <sz val="12"/>
      <name val="Visby CF Bold"/>
      <family val="3"/>
    </font>
    <font>
      <sz val="12"/>
      <color theme="0"/>
      <name val="Visby CF Bold"/>
      <family val="3"/>
    </font>
    <font>
      <sz val="10"/>
      <name val="Arial"/>
      <family val="2"/>
    </font>
    <font>
      <sz val="10"/>
      <name val="Aptos Narrow"/>
      <family val="2"/>
      <scheme val="minor"/>
    </font>
    <font>
      <sz val="10"/>
      <name val="Visby CF"/>
      <family val="3"/>
    </font>
    <font>
      <sz val="8"/>
      <name val="Visby CF Bold"/>
      <family val="3"/>
    </font>
    <font>
      <sz val="10"/>
      <name val="Visby CF Bold"/>
      <family val="3"/>
    </font>
    <font>
      <sz val="10"/>
      <color theme="0"/>
      <name val="Arial"/>
      <family val="2"/>
    </font>
    <font>
      <sz val="12"/>
      <color theme="0"/>
      <name val="Aptos Narrow"/>
      <family val="2"/>
      <scheme val="minor"/>
    </font>
    <font>
      <sz val="10"/>
      <color theme="0"/>
      <name val="Visby CF Bold"/>
      <family val="3"/>
    </font>
    <font>
      <sz val="11"/>
      <color theme="3"/>
      <name val="Visby CF Bold"/>
      <family val="3"/>
    </font>
    <font>
      <sz val="12"/>
      <color theme="3"/>
      <name val="Visby CF Bold"/>
      <family val="3"/>
    </font>
    <font>
      <b/>
      <sz val="12"/>
      <color theme="1"/>
      <name val="Visby CF"/>
      <family val="3"/>
    </font>
    <font>
      <b/>
      <sz val="11"/>
      <name val="Visby CF Bold"/>
      <family val="3"/>
    </font>
    <font>
      <b/>
      <sz val="11"/>
      <name val="Visby CF"/>
      <family val="3"/>
    </font>
    <font>
      <sz val="12"/>
      <color theme="0"/>
      <name val="Visby CF"/>
      <family val="3"/>
    </font>
    <font>
      <b/>
      <sz val="12"/>
      <name val="Visby CF"/>
      <family val="3"/>
    </font>
    <font>
      <sz val="12"/>
      <color rgb="FF0000FF"/>
      <name val="Visby CF"/>
      <family val="3"/>
    </font>
    <font>
      <b/>
      <sz val="12"/>
      <color rgb="FFFFFFFF"/>
      <name val="Visby CF Bold"/>
      <family val="3"/>
    </font>
    <font>
      <b/>
      <sz val="12"/>
      <color theme="0"/>
      <name val="Visby CF Bold"/>
      <family val="3"/>
    </font>
    <font>
      <sz val="12"/>
      <color rgb="FFFFFFFF"/>
      <name val="Visby CF Bold"/>
      <family val="3"/>
    </font>
  </fonts>
  <fills count="1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CE6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rgb="FFBFBFBF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</cellStyleXfs>
  <cellXfs count="4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3" borderId="0" xfId="0" applyFont="1" applyFill="1"/>
    <xf numFmtId="0" fontId="2" fillId="3" borderId="0" xfId="0" applyFont="1" applyFill="1"/>
    <xf numFmtId="0" fontId="3" fillId="3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/>
    <xf numFmtId="0" fontId="3" fillId="3" borderId="1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4" fontId="3" fillId="3" borderId="0" xfId="0" applyNumberFormat="1" applyFont="1" applyFill="1" applyAlignment="1">
      <alignment horizontal="center"/>
    </xf>
    <xf numFmtId="0" fontId="0" fillId="2" borderId="0" xfId="0" applyFill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indent="2"/>
    </xf>
    <xf numFmtId="2" fontId="2" fillId="0" borderId="1" xfId="0" applyNumberFormat="1" applyFont="1" applyBorder="1" applyAlignment="1">
      <alignment horizontal="center"/>
    </xf>
    <xf numFmtId="44" fontId="2" fillId="0" borderId="1" xfId="1" applyFont="1" applyBorder="1" applyAlignment="1">
      <alignment horizontal="left" wrapText="1"/>
    </xf>
    <xf numFmtId="0" fontId="3" fillId="0" borderId="1" xfId="0" applyFont="1" applyBorder="1"/>
    <xf numFmtId="0" fontId="2" fillId="3" borderId="1" xfId="0" applyFont="1" applyFill="1" applyBorder="1" applyAlignment="1">
      <alignment horizontal="center"/>
    </xf>
    <xf numFmtId="0" fontId="2" fillId="0" borderId="14" xfId="0" applyFont="1" applyBorder="1"/>
    <xf numFmtId="0" fontId="3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/>
    <xf numFmtId="4" fontId="3" fillId="3" borderId="19" xfId="0" applyNumberFormat="1" applyFont="1" applyFill="1" applyBorder="1" applyAlignment="1">
      <alignment horizontal="center"/>
    </xf>
    <xf numFmtId="0" fontId="2" fillId="0" borderId="15" xfId="0" applyFont="1" applyBorder="1"/>
    <xf numFmtId="2" fontId="2" fillId="0" borderId="15" xfId="0" applyNumberFormat="1" applyFont="1" applyBorder="1"/>
    <xf numFmtId="0" fontId="2" fillId="0" borderId="17" xfId="0" applyFont="1" applyBorder="1"/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2" fontId="3" fillId="3" borderId="0" xfId="0" applyNumberFormat="1" applyFont="1" applyFill="1" applyAlignment="1">
      <alignment horizontal="center"/>
    </xf>
    <xf numFmtId="0" fontId="6" fillId="4" borderId="0" xfId="0" applyFont="1" applyFill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indent="5"/>
    </xf>
    <xf numFmtId="0" fontId="2" fillId="0" borderId="3" xfId="0" applyFont="1" applyBorder="1"/>
    <xf numFmtId="0" fontId="3" fillId="3" borderId="32" xfId="0" applyFont="1" applyFill="1" applyBorder="1"/>
    <xf numFmtId="0" fontId="3" fillId="3" borderId="33" xfId="0" applyFont="1" applyFill="1" applyBorder="1"/>
    <xf numFmtId="0" fontId="3" fillId="3" borderId="34" xfId="0" applyFont="1" applyFill="1" applyBorder="1"/>
    <xf numFmtId="0" fontId="3" fillId="5" borderId="1" xfId="0" applyFont="1" applyFill="1" applyBorder="1"/>
    <xf numFmtId="0" fontId="6" fillId="6" borderId="1" xfId="0" applyFont="1" applyFill="1" applyBorder="1"/>
    <xf numFmtId="0" fontId="6" fillId="4" borderId="32" xfId="0" applyFont="1" applyFill="1" applyBorder="1"/>
    <xf numFmtId="0" fontId="3" fillId="0" borderId="14" xfId="0" applyFont="1" applyBorder="1"/>
    <xf numFmtId="0" fontId="6" fillId="6" borderId="11" xfId="0" applyFont="1" applyFill="1" applyBorder="1"/>
    <xf numFmtId="0" fontId="6" fillId="6" borderId="19" xfId="0" applyFont="1" applyFill="1" applyBorder="1"/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14" fontId="0" fillId="0" borderId="1" xfId="0" applyNumberFormat="1" applyBorder="1" applyAlignment="1">
      <alignment horizontal="right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3" fillId="7" borderId="1" xfId="0" applyFont="1" applyFill="1" applyBorder="1"/>
    <xf numFmtId="44" fontId="2" fillId="0" borderId="1" xfId="1" applyFont="1" applyBorder="1"/>
    <xf numFmtId="44" fontId="6" fillId="6" borderId="1" xfId="1" applyFont="1" applyFill="1" applyBorder="1"/>
    <xf numFmtId="0" fontId="2" fillId="5" borderId="0" xfId="0" applyFont="1" applyFill="1"/>
    <xf numFmtId="9" fontId="2" fillId="0" borderId="1" xfId="0" applyNumberFormat="1" applyFont="1" applyBorder="1" applyAlignment="1">
      <alignment horizontal="center"/>
    </xf>
    <xf numFmtId="9" fontId="3" fillId="5" borderId="1" xfId="1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justify" vertical="center" wrapText="1"/>
    </xf>
    <xf numFmtId="0" fontId="0" fillId="0" borderId="1" xfId="0" applyBorder="1"/>
    <xf numFmtId="0" fontId="8" fillId="3" borderId="1" xfId="0" applyFont="1" applyFill="1" applyBorder="1" applyAlignment="1">
      <alignment horizontal="justify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3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0" fontId="2" fillId="0" borderId="16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12" fillId="0" borderId="4" xfId="0" applyFont="1" applyBorder="1"/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3" fillId="3" borderId="0" xfId="0" applyFont="1" applyFill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2" fillId="0" borderId="19" xfId="0" applyFont="1" applyBorder="1"/>
    <xf numFmtId="0" fontId="2" fillId="0" borderId="52" xfId="0" applyFont="1" applyBorder="1"/>
    <xf numFmtId="0" fontId="2" fillId="0" borderId="53" xfId="0" applyFont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2" fillId="3" borderId="2" xfId="0" applyFont="1" applyFill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2" fillId="0" borderId="0" xfId="0" applyFont="1"/>
    <xf numFmtId="44" fontId="3" fillId="0" borderId="0" xfId="1" applyFont="1" applyBorder="1" applyAlignment="1">
      <alignment horizontal="center"/>
    </xf>
    <xf numFmtId="44" fontId="0" fillId="0" borderId="0" xfId="1" applyFont="1"/>
    <xf numFmtId="44" fontId="3" fillId="3" borderId="0" xfId="1" applyFont="1" applyFill="1"/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0" xfId="0" applyFill="1"/>
    <xf numFmtId="0" fontId="7" fillId="0" borderId="0" xfId="0" applyFont="1"/>
    <xf numFmtId="0" fontId="8" fillId="3" borderId="1" xfId="0" applyFont="1" applyFill="1" applyBorder="1" applyAlignment="1">
      <alignment vertical="center" wrapText="1"/>
    </xf>
    <xf numFmtId="0" fontId="3" fillId="3" borderId="28" xfId="0" applyFont="1" applyFill="1" applyBorder="1"/>
    <xf numFmtId="0" fontId="3" fillId="3" borderId="2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left" indent="5"/>
    </xf>
    <xf numFmtId="0" fontId="8" fillId="0" borderId="0" xfId="0" applyFont="1" applyAlignment="1">
      <alignment horizontal="left" indent="5"/>
    </xf>
    <xf numFmtId="44" fontId="0" fillId="0" borderId="1" xfId="1" applyFont="1" applyBorder="1"/>
    <xf numFmtId="0" fontId="16" fillId="3" borderId="1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18" fillId="5" borderId="54" xfId="0" applyFont="1" applyFill="1" applyBorder="1" applyAlignment="1">
      <alignment horizontal="center" vertical="center" wrapText="1" readingOrder="1"/>
    </xf>
    <xf numFmtId="0" fontId="18" fillId="5" borderId="28" xfId="0" applyFont="1" applyFill="1" applyBorder="1" applyAlignment="1">
      <alignment horizontal="center" vertical="center" wrapText="1" readingOrder="1"/>
    </xf>
    <xf numFmtId="0" fontId="18" fillId="5" borderId="55" xfId="0" applyFont="1" applyFill="1" applyBorder="1" applyAlignment="1">
      <alignment horizontal="center" vertical="center" wrapText="1" readingOrder="1"/>
    </xf>
    <xf numFmtId="0" fontId="18" fillId="7" borderId="54" xfId="0" applyFont="1" applyFill="1" applyBorder="1" applyAlignment="1">
      <alignment horizontal="center" vertical="center" wrapText="1" readingOrder="1"/>
    </xf>
    <xf numFmtId="0" fontId="18" fillId="7" borderId="28" xfId="0" applyFont="1" applyFill="1" applyBorder="1" applyAlignment="1">
      <alignment horizontal="center" vertical="center" wrapText="1" readingOrder="1"/>
    </xf>
    <xf numFmtId="0" fontId="18" fillId="7" borderId="55" xfId="0" applyFont="1" applyFill="1" applyBorder="1" applyAlignment="1">
      <alignment horizontal="center" vertical="center" wrapText="1" readingOrder="1"/>
    </xf>
    <xf numFmtId="0" fontId="18" fillId="3" borderId="54" xfId="0" applyFont="1" applyFill="1" applyBorder="1" applyAlignment="1">
      <alignment horizontal="center" vertical="center" wrapText="1" readingOrder="1"/>
    </xf>
    <xf numFmtId="0" fontId="18" fillId="3" borderId="28" xfId="0" applyFont="1" applyFill="1" applyBorder="1" applyAlignment="1">
      <alignment horizontal="center" vertical="center" wrapText="1" readingOrder="1"/>
    </xf>
    <xf numFmtId="0" fontId="18" fillId="3" borderId="55" xfId="0" applyFont="1" applyFill="1" applyBorder="1" applyAlignment="1">
      <alignment horizontal="center" vertical="center" wrapText="1" readingOrder="1"/>
    </xf>
    <xf numFmtId="0" fontId="18" fillId="5" borderId="38" xfId="0" applyFont="1" applyFill="1" applyBorder="1" applyAlignment="1">
      <alignment horizontal="center" vertical="center" wrapText="1" readingOrder="1"/>
    </xf>
    <xf numFmtId="0" fontId="19" fillId="10" borderId="1" xfId="0" applyFont="1" applyFill="1" applyBorder="1" applyAlignment="1">
      <alignment horizontal="center" vertical="center" wrapText="1"/>
    </xf>
    <xf numFmtId="0" fontId="20" fillId="9" borderId="14" xfId="2" applyFill="1" applyBorder="1"/>
    <xf numFmtId="0" fontId="20" fillId="9" borderId="0" xfId="2" applyFill="1"/>
    <xf numFmtId="0" fontId="20" fillId="9" borderId="17" xfId="2" applyFill="1" applyBorder="1"/>
    <xf numFmtId="0" fontId="20" fillId="9" borderId="11" xfId="2" applyFill="1" applyBorder="1"/>
    <xf numFmtId="0" fontId="20" fillId="9" borderId="12" xfId="2" applyFill="1" applyBorder="1"/>
    <xf numFmtId="0" fontId="21" fillId="9" borderId="12" xfId="2" applyFont="1" applyFill="1" applyBorder="1" applyAlignment="1">
      <alignment horizontal="center"/>
    </xf>
    <xf numFmtId="0" fontId="20" fillId="9" borderId="13" xfId="2" applyFill="1" applyBorder="1"/>
    <xf numFmtId="0" fontId="21" fillId="9" borderId="0" xfId="2" applyFont="1" applyFill="1" applyAlignment="1">
      <alignment horizontal="center"/>
    </xf>
    <xf numFmtId="0" fontId="22" fillId="9" borderId="43" xfId="2" applyFont="1" applyFill="1" applyBorder="1" applyAlignment="1">
      <alignment horizontal="center" vertical="center" wrapText="1"/>
    </xf>
    <xf numFmtId="0" fontId="22" fillId="9" borderId="1" xfId="2" applyFont="1" applyFill="1" applyBorder="1" applyAlignment="1">
      <alignment horizontal="center" vertical="center"/>
    </xf>
    <xf numFmtId="0" fontId="22" fillId="8" borderId="1" xfId="2" applyFont="1" applyFill="1" applyBorder="1" applyAlignment="1">
      <alignment horizontal="center" vertical="center" wrapText="1"/>
    </xf>
    <xf numFmtId="0" fontId="22" fillId="11" borderId="1" xfId="2" applyFont="1" applyFill="1" applyBorder="1" applyAlignment="1">
      <alignment horizontal="center" vertical="center" wrapText="1"/>
    </xf>
    <xf numFmtId="0" fontId="22" fillId="10" borderId="1" xfId="2" applyFont="1" applyFill="1" applyBorder="1" applyAlignment="1">
      <alignment horizontal="center" vertical="center" wrapText="1"/>
    </xf>
    <xf numFmtId="0" fontId="22" fillId="12" borderId="1" xfId="2" applyFont="1" applyFill="1" applyBorder="1" applyAlignment="1">
      <alignment horizontal="center" vertical="center" wrapText="1"/>
    </xf>
    <xf numFmtId="0" fontId="22" fillId="9" borderId="1" xfId="2" applyFont="1" applyFill="1" applyBorder="1" applyAlignment="1">
      <alignment horizontal="center" vertical="center" wrapText="1"/>
    </xf>
    <xf numFmtId="0" fontId="22" fillId="9" borderId="0" xfId="2" applyFont="1" applyFill="1"/>
    <xf numFmtId="0" fontId="22" fillId="9" borderId="0" xfId="2" applyFont="1" applyFill="1" applyAlignment="1">
      <alignment horizontal="center" vertical="center"/>
    </xf>
    <xf numFmtId="0" fontId="25" fillId="2" borderId="8" xfId="2" applyFont="1" applyFill="1" applyBorder="1"/>
    <xf numFmtId="0" fontId="26" fillId="2" borderId="10" xfId="2" applyFont="1" applyFill="1" applyBorder="1" applyAlignment="1">
      <alignment vertical="center" wrapText="1"/>
    </xf>
    <xf numFmtId="0" fontId="24" fillId="9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>
      <extLst>
        <ext xmlns:xfpb="http://schemas.microsoft.com/office/spreadsheetml/2022/featurepropertybag" uri="{C7286773-470A-42A8-94C5-96B5CB345126}">
          <xfpb:xfComplement i="0"/>
        </ext>
      </extLst>
    </xf>
    <xf numFmtId="44" fontId="2" fillId="0" borderId="0" xfId="1" applyFont="1"/>
    <xf numFmtId="0" fontId="6" fillId="6" borderId="0" xfId="0" applyFont="1" applyFill="1" applyAlignment="1">
      <alignment vertical="center"/>
    </xf>
    <xf numFmtId="0" fontId="5" fillId="6" borderId="0" xfId="0" applyFont="1" applyFill="1" applyAlignment="1">
      <alignment vertical="center"/>
    </xf>
    <xf numFmtId="0" fontId="3" fillId="5" borderId="0" xfId="0" applyFont="1" applyFill="1"/>
    <xf numFmtId="44" fontId="3" fillId="5" borderId="0" xfId="0" applyNumberFormat="1" applyFont="1" applyFill="1"/>
    <xf numFmtId="0" fontId="3" fillId="2" borderId="0" xfId="0" applyFont="1" applyFill="1"/>
    <xf numFmtId="0" fontId="12" fillId="3" borderId="0" xfId="0" applyFont="1" applyFill="1"/>
    <xf numFmtId="0" fontId="6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center"/>
    </xf>
    <xf numFmtId="0" fontId="2" fillId="0" borderId="0" xfId="0" applyFont="1" applyAlignment="1">
      <alignment horizontal="left" indent="2"/>
    </xf>
    <xf numFmtId="44" fontId="17" fillId="0" borderId="0" xfId="1" applyFont="1" applyAlignment="1">
      <alignment horizontal="center"/>
    </xf>
    <xf numFmtId="0" fontId="3" fillId="3" borderId="0" xfId="0" applyFont="1" applyFill="1" applyAlignment="1">
      <alignment horizontal="left" indent="2"/>
    </xf>
    <xf numFmtId="44" fontId="3" fillId="3" borderId="0" xfId="0" applyNumberFormat="1" applyFont="1" applyFill="1"/>
    <xf numFmtId="44" fontId="7" fillId="0" borderId="0" xfId="1" applyFont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8" fillId="5" borderId="0" xfId="0" applyFont="1" applyFill="1" applyAlignment="1">
      <alignment horizontal="center"/>
    </xf>
    <xf numFmtId="0" fontId="8" fillId="5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44" fontId="2" fillId="0" borderId="40" xfId="1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0" fillId="2" borderId="0" xfId="0" applyFill="1" applyAlignment="1">
      <alignment horizontal="center"/>
    </xf>
    <xf numFmtId="44" fontId="7" fillId="0" borderId="0" xfId="1" applyFont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3" fillId="3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/>
    </xf>
    <xf numFmtId="44" fontId="3" fillId="2" borderId="0" xfId="1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5" borderId="0" xfId="0" applyFont="1" applyFill="1" applyAlignment="1">
      <alignment horizontal="left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3" borderId="35" xfId="0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5" fillId="4" borderId="36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44" fontId="3" fillId="0" borderId="48" xfId="1" applyFont="1" applyBorder="1" applyAlignment="1">
      <alignment horizontal="center"/>
    </xf>
    <xf numFmtId="44" fontId="3" fillId="0" borderId="49" xfId="1" applyFont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3" fillId="7" borderId="26" xfId="0" applyFont="1" applyFill="1" applyBorder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43" xfId="0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7" fillId="0" borderId="40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0" xfId="0" applyBorder="1" applyAlignment="1">
      <alignment horizontal="center"/>
    </xf>
    <xf numFmtId="0" fontId="13" fillId="5" borderId="0" xfId="0" applyFont="1" applyFill="1" applyAlignment="1">
      <alignment horizontal="left"/>
    </xf>
    <xf numFmtId="0" fontId="19" fillId="4" borderId="20" xfId="0" applyFont="1" applyFill="1" applyBorder="1" applyAlignment="1">
      <alignment horizontal="center" vertical="top" wrapText="1" readingOrder="1"/>
    </xf>
    <xf numFmtId="0" fontId="19" fillId="4" borderId="56" xfId="0" applyFont="1" applyFill="1" applyBorder="1" applyAlignment="1">
      <alignment horizontal="center" vertical="top" wrapText="1" readingOrder="1"/>
    </xf>
    <xf numFmtId="0" fontId="19" fillId="4" borderId="52" xfId="0" applyFont="1" applyFill="1" applyBorder="1" applyAlignment="1">
      <alignment horizontal="center" vertical="top" wrapText="1" readingOrder="1"/>
    </xf>
    <xf numFmtId="0" fontId="19" fillId="4" borderId="21" xfId="0" applyFont="1" applyFill="1" applyBorder="1" applyAlignment="1">
      <alignment horizontal="center" vertical="top" wrapText="1" readingOrder="1"/>
    </xf>
    <xf numFmtId="0" fontId="19" fillId="6" borderId="20" xfId="0" applyFont="1" applyFill="1" applyBorder="1" applyAlignment="1">
      <alignment horizontal="center"/>
    </xf>
    <xf numFmtId="0" fontId="19" fillId="6" borderId="52" xfId="0" applyFont="1" applyFill="1" applyBorder="1" applyAlignment="1">
      <alignment horizontal="center"/>
    </xf>
    <xf numFmtId="0" fontId="19" fillId="6" borderId="21" xfId="0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/>
    </xf>
    <xf numFmtId="0" fontId="8" fillId="5" borderId="52" xfId="0" applyFont="1" applyFill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4" fillId="9" borderId="1" xfId="2" applyFont="1" applyFill="1" applyBorder="1" applyAlignment="1">
      <alignment horizontal="center"/>
    </xf>
    <xf numFmtId="0" fontId="21" fillId="9" borderId="12" xfId="2" applyFont="1" applyFill="1" applyBorder="1" applyAlignment="1">
      <alignment horizontal="center"/>
    </xf>
    <xf numFmtId="0" fontId="22" fillId="9" borderId="1" xfId="2" applyFont="1" applyFill="1" applyBorder="1" applyAlignment="1">
      <alignment horizontal="left" vertical="top" wrapText="1"/>
    </xf>
    <xf numFmtId="0" fontId="27" fillId="2" borderId="0" xfId="2" applyFont="1" applyFill="1" applyAlignment="1">
      <alignment horizontal="center"/>
    </xf>
    <xf numFmtId="0" fontId="19" fillId="2" borderId="9" xfId="2" applyFont="1" applyFill="1" applyBorder="1" applyAlignment="1">
      <alignment horizontal="center" vertical="center" wrapText="1"/>
    </xf>
    <xf numFmtId="0" fontId="23" fillId="9" borderId="1" xfId="2" applyFont="1" applyFill="1" applyBorder="1" applyAlignment="1">
      <alignment horizontal="center" vertical="center" textRotation="255"/>
    </xf>
    <xf numFmtId="44" fontId="2" fillId="0" borderId="0" xfId="0" applyNumberFormat="1" applyFont="1"/>
    <xf numFmtId="0" fontId="2" fillId="7" borderId="0" xfId="0" applyFont="1" applyFill="1"/>
    <xf numFmtId="0" fontId="3" fillId="7" borderId="0" xfId="0" applyFont="1" applyFill="1"/>
    <xf numFmtId="44" fontId="3" fillId="7" borderId="0" xfId="0" applyNumberFormat="1" applyFont="1" applyFill="1"/>
    <xf numFmtId="10" fontId="0" fillId="0" borderId="0" xfId="0" applyNumberFormat="1" applyAlignment="1">
      <alignment horizontal="center"/>
    </xf>
    <xf numFmtId="10" fontId="2" fillId="0" borderId="0" xfId="0" applyNumberFormat="1" applyFont="1"/>
    <xf numFmtId="0" fontId="2" fillId="2" borderId="0" xfId="0" applyFont="1" applyFill="1"/>
    <xf numFmtId="0" fontId="6" fillId="2" borderId="0" xfId="0" applyFont="1" applyFill="1"/>
    <xf numFmtId="44" fontId="6" fillId="2" borderId="0" xfId="1" applyFont="1" applyFill="1"/>
    <xf numFmtId="10" fontId="3" fillId="3" borderId="0" xfId="0" applyNumberFormat="1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2" fillId="0" borderId="0" xfId="0" applyFont="1" applyFill="1"/>
    <xf numFmtId="44" fontId="2" fillId="0" borderId="0" xfId="0" applyNumberFormat="1" applyFont="1" applyFill="1" applyAlignment="1">
      <alignment vertical="center"/>
    </xf>
    <xf numFmtId="0" fontId="2" fillId="6" borderId="0" xfId="0" applyFont="1" applyFill="1"/>
    <xf numFmtId="44" fontId="2" fillId="0" borderId="1" xfId="0" applyNumberFormat="1" applyFont="1" applyBorder="1"/>
    <xf numFmtId="0" fontId="28" fillId="2" borderId="0" xfId="0" applyFont="1" applyFill="1"/>
    <xf numFmtId="44" fontId="28" fillId="2" borderId="0" xfId="0" applyNumberFormat="1" applyFont="1" applyFill="1"/>
    <xf numFmtId="0" fontId="8" fillId="3" borderId="1" xfId="0" applyFont="1" applyFill="1" applyBorder="1"/>
    <xf numFmtId="0" fontId="29" fillId="2" borderId="0" xfId="0" applyFont="1" applyFill="1"/>
    <xf numFmtId="44" fontId="29" fillId="2" borderId="0" xfId="0" applyNumberFormat="1" applyFont="1" applyFill="1"/>
    <xf numFmtId="44" fontId="28" fillId="2" borderId="0" xfId="1" applyFont="1" applyFill="1"/>
    <xf numFmtId="0" fontId="3" fillId="3" borderId="0" xfId="0" applyFont="1" applyFill="1" applyBorder="1" applyAlignment="1">
      <alignment horizontal="center"/>
    </xf>
    <xf numFmtId="44" fontId="3" fillId="0" borderId="0" xfId="0" applyNumberFormat="1" applyFont="1"/>
    <xf numFmtId="0" fontId="28" fillId="6" borderId="0" xfId="0" applyFont="1" applyFill="1" applyAlignment="1">
      <alignment horizontal="center"/>
    </xf>
    <xf numFmtId="9" fontId="3" fillId="5" borderId="0" xfId="3" applyFont="1" applyFill="1" applyAlignment="1">
      <alignment horizontal="center"/>
    </xf>
    <xf numFmtId="0" fontId="2" fillId="0" borderId="0" xfId="0" applyFont="1" applyAlignment="1">
      <alignment horizontal="right"/>
    </xf>
    <xf numFmtId="0" fontId="3" fillId="0" borderId="57" xfId="0" applyFont="1" applyBorder="1" applyAlignment="1">
      <alignment horizontal="center" vertical="center"/>
    </xf>
    <xf numFmtId="0" fontId="8" fillId="7" borderId="0" xfId="0" applyFont="1" applyFill="1" applyAlignment="1">
      <alignment horizontal="center"/>
    </xf>
    <xf numFmtId="0" fontId="8" fillId="7" borderId="0" xfId="0" applyFont="1" applyFill="1" applyAlignment="1">
      <alignment horizontal="left"/>
    </xf>
    <xf numFmtId="0" fontId="3" fillId="7" borderId="0" xfId="0" applyFont="1" applyFill="1" applyAlignment="1">
      <alignment horizontal="left"/>
    </xf>
    <xf numFmtId="0" fontId="3" fillId="7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5" fillId="6" borderId="0" xfId="0" applyFont="1" applyFill="1"/>
    <xf numFmtId="0" fontId="15" fillId="0" borderId="0" xfId="0" applyFont="1"/>
    <xf numFmtId="0" fontId="15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3" borderId="0" xfId="0" applyFont="1" applyFill="1"/>
    <xf numFmtId="0" fontId="16" fillId="7" borderId="0" xfId="0" applyFont="1" applyFill="1"/>
    <xf numFmtId="0" fontId="7" fillId="0" borderId="1" xfId="0" applyFont="1" applyBorder="1"/>
    <xf numFmtId="44" fontId="7" fillId="0" borderId="1" xfId="1" applyFont="1" applyBorder="1"/>
    <xf numFmtId="0" fontId="8" fillId="5" borderId="0" xfId="0" applyFont="1" applyFill="1"/>
    <xf numFmtId="0" fontId="8" fillId="0" borderId="0" xfId="0" applyFont="1"/>
    <xf numFmtId="0" fontId="8" fillId="0" borderId="58" xfId="0" applyFont="1" applyBorder="1"/>
    <xf numFmtId="44" fontId="7" fillId="0" borderId="0" xfId="1" applyFont="1"/>
    <xf numFmtId="44" fontId="7" fillId="0" borderId="0" xfId="0" applyNumberFormat="1" applyFont="1"/>
    <xf numFmtId="44" fontId="8" fillId="0" borderId="0" xfId="0" applyNumberFormat="1" applyFont="1"/>
    <xf numFmtId="0" fontId="8" fillId="5" borderId="1" xfId="0" applyFont="1" applyFill="1" applyBorder="1"/>
    <xf numFmtId="44" fontId="8" fillId="3" borderId="1" xfId="0" applyNumberFormat="1" applyFont="1" applyFill="1" applyBorder="1"/>
    <xf numFmtId="0" fontId="7" fillId="0" borderId="1" xfId="0" applyFont="1" applyBorder="1" applyAlignment="1">
      <alignment vertical="center"/>
    </xf>
    <xf numFmtId="44" fontId="7" fillId="0" borderId="1" xfId="1" applyFont="1" applyBorder="1" applyAlignment="1">
      <alignment vertical="center"/>
    </xf>
    <xf numFmtId="9" fontId="7" fillId="0" borderId="1" xfId="3" applyFont="1" applyBorder="1" applyAlignment="1">
      <alignment vertical="center"/>
    </xf>
    <xf numFmtId="0" fontId="30" fillId="3" borderId="1" xfId="0" applyFont="1" applyFill="1" applyBorder="1" applyAlignment="1">
      <alignment vertical="center"/>
    </xf>
    <xf numFmtId="44" fontId="7" fillId="0" borderId="1" xfId="0" applyNumberFormat="1" applyFont="1" applyBorder="1"/>
    <xf numFmtId="44" fontId="8" fillId="0" borderId="1" xfId="1" applyFont="1" applyBorder="1" applyAlignment="1">
      <alignment horizontal="center"/>
    </xf>
    <xf numFmtId="44" fontId="8" fillId="0" borderId="1" xfId="0" applyNumberFormat="1" applyFont="1" applyBorder="1" applyAlignment="1">
      <alignment horizontal="center"/>
    </xf>
    <xf numFmtId="9" fontId="8" fillId="0" borderId="1" xfId="3" applyFont="1" applyBorder="1" applyAlignment="1">
      <alignment horizontal="center"/>
    </xf>
    <xf numFmtId="0" fontId="19" fillId="6" borderId="0" xfId="0" applyFont="1" applyFill="1" applyAlignment="1">
      <alignment vertical="center"/>
    </xf>
    <xf numFmtId="0" fontId="7" fillId="0" borderId="58" xfId="0" applyFont="1" applyBorder="1"/>
    <xf numFmtId="44" fontId="8" fillId="0" borderId="0" xfId="1" applyFont="1"/>
    <xf numFmtId="2" fontId="8" fillId="0" borderId="0" xfId="1" applyNumberFormat="1" applyFont="1" applyAlignment="1">
      <alignment horizontal="center"/>
    </xf>
    <xf numFmtId="0" fontId="15" fillId="0" borderId="58" xfId="0" applyFont="1" applyBorder="1"/>
    <xf numFmtId="44" fontId="7" fillId="0" borderId="58" xfId="0" applyNumberFormat="1" applyFont="1" applyBorder="1"/>
    <xf numFmtId="44" fontId="7" fillId="0" borderId="59" xfId="0" applyNumberFormat="1" applyFont="1" applyBorder="1"/>
    <xf numFmtId="0" fontId="32" fillId="0" borderId="0" xfId="0" applyFont="1" applyAlignment="1">
      <alignment vertical="center" wrapText="1"/>
    </xf>
    <xf numFmtId="0" fontId="31" fillId="3" borderId="0" xfId="0" applyFont="1" applyFill="1" applyAlignment="1">
      <alignment vertical="center" wrapText="1"/>
    </xf>
    <xf numFmtId="44" fontId="7" fillId="3" borderId="58" xfId="0" applyNumberFormat="1" applyFont="1" applyFill="1" applyBorder="1"/>
    <xf numFmtId="44" fontId="8" fillId="3" borderId="58" xfId="0" applyNumberFormat="1" applyFont="1" applyFill="1" applyBorder="1"/>
    <xf numFmtId="2" fontId="7" fillId="0" borderId="58" xfId="0" applyNumberFormat="1" applyFont="1" applyBorder="1"/>
    <xf numFmtId="0" fontId="31" fillId="0" borderId="1" xfId="0" applyFont="1" applyBorder="1" applyAlignment="1">
      <alignment wrapText="1"/>
    </xf>
    <xf numFmtId="0" fontId="3" fillId="3" borderId="61" xfId="0" applyFont="1" applyFill="1" applyBorder="1" applyAlignment="1">
      <alignment horizontal="center"/>
    </xf>
    <xf numFmtId="0" fontId="3" fillId="3" borderId="62" xfId="0" applyFont="1" applyFill="1" applyBorder="1" applyAlignment="1">
      <alignment horizontal="center"/>
    </xf>
    <xf numFmtId="0" fontId="3" fillId="3" borderId="63" xfId="0" applyFont="1" applyFill="1" applyBorder="1" applyAlignment="1">
      <alignment horizontal="center"/>
    </xf>
    <xf numFmtId="44" fontId="8" fillId="0" borderId="0" xfId="1" applyFont="1" applyAlignment="1"/>
    <xf numFmtId="0" fontId="19" fillId="6" borderId="0" xfId="0" applyFont="1" applyFill="1" applyAlignment="1">
      <alignment horizontal="center" vertical="top"/>
    </xf>
    <xf numFmtId="0" fontId="2" fillId="0" borderId="0" xfId="0" applyFont="1" applyAlignment="1">
      <alignment wrapText="1"/>
    </xf>
    <xf numFmtId="0" fontId="7" fillId="0" borderId="6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68" xfId="0" applyFont="1" applyBorder="1" applyAlignment="1">
      <alignment vertical="center" wrapText="1"/>
    </xf>
    <xf numFmtId="0" fontId="19" fillId="6" borderId="64" xfId="0" applyFont="1" applyFill="1" applyBorder="1" applyAlignment="1">
      <alignment horizontal="center" vertical="center" wrapText="1"/>
    </xf>
    <xf numFmtId="0" fontId="19" fillId="6" borderId="65" xfId="0" applyFont="1" applyFill="1" applyBorder="1" applyAlignment="1">
      <alignment horizontal="center" vertical="center" wrapText="1"/>
    </xf>
    <xf numFmtId="0" fontId="19" fillId="6" borderId="66" xfId="0" applyFont="1" applyFill="1" applyBorder="1" applyAlignment="1">
      <alignment horizontal="center" vertical="center" wrapText="1"/>
    </xf>
    <xf numFmtId="2" fontId="7" fillId="0" borderId="0" xfId="0" applyNumberFormat="1" applyFont="1" applyAlignment="1">
      <alignment vertical="center" wrapText="1"/>
    </xf>
    <xf numFmtId="0" fontId="0" fillId="0" borderId="0" xfId="0" applyAlignment="1">
      <alignment vertical="top"/>
    </xf>
    <xf numFmtId="0" fontId="0" fillId="2" borderId="0" xfId="0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67" xfId="0" applyFont="1" applyBorder="1" applyAlignment="1">
      <alignment vertical="top" wrapText="1"/>
    </xf>
    <xf numFmtId="0" fontId="7" fillId="0" borderId="70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44" fontId="7" fillId="0" borderId="0" xfId="1" applyFont="1" applyAlignment="1">
      <alignment vertical="center" wrapText="1"/>
    </xf>
    <xf numFmtId="0" fontId="8" fillId="0" borderId="58" xfId="0" applyFont="1" applyBorder="1" applyAlignment="1">
      <alignment vertical="center"/>
    </xf>
    <xf numFmtId="0" fontId="0" fillId="0" borderId="0" xfId="0" applyAlignment="1">
      <alignment vertical="center"/>
    </xf>
    <xf numFmtId="2" fontId="7" fillId="0" borderId="69" xfId="0" applyNumberFormat="1" applyFont="1" applyBorder="1" applyAlignment="1">
      <alignment vertical="center" wrapText="1"/>
    </xf>
    <xf numFmtId="10" fontId="8" fillId="13" borderId="0" xfId="0" applyNumberFormat="1" applyFont="1" applyFill="1" applyAlignment="1">
      <alignment horizontal="center" vertical="top" wrapText="1"/>
    </xf>
    <xf numFmtId="0" fontId="8" fillId="13" borderId="0" xfId="0" applyFont="1" applyFill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13" borderId="67" xfId="0" applyFont="1" applyFill="1" applyBorder="1" applyAlignment="1">
      <alignment horizontal="center" vertical="top" wrapText="1"/>
    </xf>
    <xf numFmtId="0" fontId="33" fillId="6" borderId="68" xfId="0" applyFont="1" applyFill="1" applyBorder="1" applyAlignment="1">
      <alignment vertical="center" wrapText="1"/>
    </xf>
    <xf numFmtId="0" fontId="33" fillId="6" borderId="69" xfId="0" applyFont="1" applyFill="1" applyBorder="1" applyAlignment="1">
      <alignment vertical="center" wrapText="1"/>
    </xf>
    <xf numFmtId="10" fontId="33" fillId="6" borderId="69" xfId="0" applyNumberFormat="1" applyFont="1" applyFill="1" applyBorder="1" applyAlignment="1">
      <alignment vertical="top" wrapText="1"/>
    </xf>
    <xf numFmtId="0" fontId="33" fillId="6" borderId="69" xfId="0" applyFont="1" applyFill="1" applyBorder="1" applyAlignment="1">
      <alignment vertical="top" wrapText="1"/>
    </xf>
    <xf numFmtId="0" fontId="33" fillId="6" borderId="70" xfId="0" applyFont="1" applyFill="1" applyBorder="1" applyAlignment="1">
      <alignment vertical="top" wrapText="1"/>
    </xf>
    <xf numFmtId="0" fontId="36" fillId="6" borderId="69" xfId="0" applyFont="1" applyFill="1" applyBorder="1" applyAlignment="1">
      <alignment horizontal="center" vertical="center" wrapText="1"/>
    </xf>
    <xf numFmtId="0" fontId="34" fillId="3" borderId="64" xfId="0" applyFont="1" applyFill="1" applyBorder="1" applyAlignment="1">
      <alignment vertical="center" wrapText="1"/>
    </xf>
    <xf numFmtId="0" fontId="34" fillId="3" borderId="65" xfId="0" applyFont="1" applyFill="1" applyBorder="1" applyAlignment="1">
      <alignment vertical="center" wrapText="1"/>
    </xf>
    <xf numFmtId="0" fontId="34" fillId="3" borderId="66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44" fontId="7" fillId="0" borderId="1" xfId="1" applyFont="1" applyBorder="1" applyAlignment="1">
      <alignment horizontal="left" vertical="top" wrapText="1"/>
    </xf>
    <xf numFmtId="0" fontId="37" fillId="6" borderId="40" xfId="0" applyFont="1" applyFill="1" applyBorder="1" applyAlignment="1">
      <alignment horizontal="center" vertical="top" wrapText="1"/>
    </xf>
    <xf numFmtId="0" fontId="37" fillId="6" borderId="64" xfId="0" applyFont="1" applyFill="1" applyBorder="1" applyAlignment="1">
      <alignment horizontal="center" vertical="top" wrapText="1"/>
    </xf>
    <xf numFmtId="0" fontId="38" fillId="6" borderId="0" xfId="0" applyFont="1" applyFill="1" applyAlignment="1">
      <alignment horizontal="center" vertical="top" wrapText="1"/>
    </xf>
    <xf numFmtId="0" fontId="18" fillId="3" borderId="64" xfId="0" applyFont="1" applyFill="1" applyBorder="1" applyAlignment="1">
      <alignment vertical="center" wrapText="1"/>
    </xf>
    <xf numFmtId="0" fontId="18" fillId="3" borderId="65" xfId="0" applyFont="1" applyFill="1" applyBorder="1" applyAlignment="1">
      <alignment vertical="center" wrapText="1"/>
    </xf>
    <xf numFmtId="0" fontId="18" fillId="3" borderId="65" xfId="0" applyFont="1" applyFill="1" applyBorder="1" applyAlignment="1">
      <alignment vertical="top" wrapText="1"/>
    </xf>
    <xf numFmtId="0" fontId="18" fillId="3" borderId="66" xfId="0" applyFont="1" applyFill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35" fillId="13" borderId="1" xfId="0" applyFont="1" applyFill="1" applyBorder="1" applyAlignment="1">
      <alignment vertical="center" wrapText="1"/>
    </xf>
    <xf numFmtId="0" fontId="35" fillId="13" borderId="1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 vertical="top"/>
    </xf>
    <xf numFmtId="10" fontId="15" fillId="0" borderId="0" xfId="0" applyNumberFormat="1" applyFont="1" applyAlignment="1">
      <alignment horizontal="center"/>
    </xf>
    <xf numFmtId="44" fontId="7" fillId="0" borderId="0" xfId="0" applyNumberFormat="1" applyFont="1" applyAlignment="1">
      <alignment horizontal="center"/>
    </xf>
    <xf numFmtId="9" fontId="2" fillId="0" borderId="1" xfId="0" applyNumberFormat="1" applyFont="1" applyBorder="1" applyAlignment="1">
      <alignment wrapText="1"/>
    </xf>
    <xf numFmtId="169" fontId="2" fillId="0" borderId="1" xfId="0" applyNumberFormat="1" applyFont="1" applyBorder="1" applyAlignment="1">
      <alignment wrapText="1"/>
    </xf>
    <xf numFmtId="10" fontId="7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9" fontId="7" fillId="0" borderId="1" xfId="0" applyNumberFormat="1" applyFont="1" applyBorder="1" applyAlignment="1">
      <alignment horizontal="center" vertical="center" wrapText="1"/>
    </xf>
    <xf numFmtId="169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vertical="center" wrapText="1"/>
    </xf>
    <xf numFmtId="169" fontId="7" fillId="0" borderId="1" xfId="0" applyNumberFormat="1" applyFont="1" applyBorder="1" applyAlignment="1">
      <alignment vertical="center" wrapText="1"/>
    </xf>
  </cellXfs>
  <cellStyles count="4">
    <cellStyle name="Moneda" xfId="1" builtinId="4"/>
    <cellStyle name="Normal" xfId="0" builtinId="0"/>
    <cellStyle name="Normal 2" xfId="2" xr:uid="{47DC49FF-3DD1-43BD-B3B0-FB13626A6769}"/>
    <cellStyle name="Porcentaje" xfId="3" builtinId="5"/>
  </cellStyles>
  <dxfs count="4"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17463</xdr:colOff>
      <xdr:row>4</xdr:row>
      <xdr:rowOff>1009</xdr:rowOff>
    </xdr:from>
    <xdr:to>
      <xdr:col>2</xdr:col>
      <xdr:colOff>111452</xdr:colOff>
      <xdr:row>6</xdr:row>
      <xdr:rowOff>149619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9A91E4B-E970-49D3-AA25-861990363E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779463" y="977322"/>
          <a:ext cx="2904546" cy="612162"/>
        </a:xfrm>
        <a:prstGeom prst="rect">
          <a:avLst/>
        </a:prstGeom>
      </xdr:spPr>
    </xdr:pic>
    <xdr:clientData/>
  </xdr:twoCellAnchor>
  <xdr:twoCellAnchor editAs="oneCell">
    <xdr:from>
      <xdr:col>1</xdr:col>
      <xdr:colOff>239485</xdr:colOff>
      <xdr:row>0</xdr:row>
      <xdr:rowOff>166913</xdr:rowOff>
    </xdr:from>
    <xdr:to>
      <xdr:col>1</xdr:col>
      <xdr:colOff>2479221</xdr:colOff>
      <xdr:row>4</xdr:row>
      <xdr:rowOff>225738</xdr:rowOff>
    </xdr:to>
    <xdr:pic>
      <xdr:nvPicPr>
        <xdr:cNvPr id="3" name="Imagen 2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373BC5CC-A211-43F1-8AB1-2F0360BCF6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0285" r="63316" b="20754"/>
        <a:stretch/>
      </xdr:blipFill>
      <xdr:spPr bwMode="auto">
        <a:xfrm>
          <a:off x="1001485" y="166913"/>
          <a:ext cx="2241550" cy="102856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2285773</xdr:colOff>
      <xdr:row>4</xdr:row>
      <xdr:rowOff>41832</xdr:rowOff>
    </xdr:from>
    <xdr:to>
      <xdr:col>3</xdr:col>
      <xdr:colOff>1950679</xdr:colOff>
      <xdr:row>7</xdr:row>
      <xdr:rowOff>120591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BCA3CE-2FF1-4225-B775-F008A792AA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3809773" y="933100"/>
          <a:ext cx="2946041" cy="631663"/>
        </a:xfrm>
        <a:prstGeom prst="rect">
          <a:avLst/>
        </a:prstGeom>
      </xdr:spPr>
    </xdr:pic>
    <xdr:clientData/>
  </xdr:twoCellAnchor>
  <xdr:twoCellAnchor editAs="oneCell">
    <xdr:from>
      <xdr:col>2</xdr:col>
      <xdr:colOff>41276</xdr:colOff>
      <xdr:row>2</xdr:row>
      <xdr:rowOff>20863</xdr:rowOff>
    </xdr:from>
    <xdr:to>
      <xdr:col>2</xdr:col>
      <xdr:colOff>2222954</xdr:colOff>
      <xdr:row>6</xdr:row>
      <xdr:rowOff>72118</xdr:rowOff>
    </xdr:to>
    <xdr:pic>
      <xdr:nvPicPr>
        <xdr:cNvPr id="3" name="Imagen 2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991B58CB-3223-46BF-AEA8-1FC6F8302D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0285" r="63316" b="20754"/>
        <a:stretch/>
      </xdr:blipFill>
      <xdr:spPr bwMode="auto">
        <a:xfrm>
          <a:off x="1565276" y="388256"/>
          <a:ext cx="2181678" cy="94252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1578429</xdr:colOff>
      <xdr:row>96</xdr:row>
      <xdr:rowOff>5443</xdr:rowOff>
    </xdr:from>
    <xdr:to>
      <xdr:col>2</xdr:col>
      <xdr:colOff>1583871</xdr:colOff>
      <xdr:row>96</xdr:row>
      <xdr:rowOff>190500</xdr:rowOff>
    </xdr:to>
    <xdr:cxnSp macro="">
      <xdr:nvCxnSpPr>
        <xdr:cNvPr id="7" name="Conector recto de flecha 6">
          <a:extLst>
            <a:ext uri="{FF2B5EF4-FFF2-40B4-BE49-F238E27FC236}">
              <a16:creationId xmlns:a16="http://schemas.microsoft.com/office/drawing/2014/main" id="{B6B18EC6-D806-80F4-0479-3237DE632DF4}"/>
            </a:ext>
          </a:extLst>
        </xdr:cNvPr>
        <xdr:cNvCxnSpPr/>
      </xdr:nvCxnSpPr>
      <xdr:spPr>
        <a:xfrm flipH="1">
          <a:off x="3102429" y="23012400"/>
          <a:ext cx="5442" cy="185057"/>
        </a:xfrm>
        <a:prstGeom prst="straightConnector1">
          <a:avLst/>
        </a:prstGeom>
        <a:ln w="38100">
          <a:solidFill>
            <a:schemeClr val="accent3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1531258</xdr:colOff>
      <xdr:row>102</xdr:row>
      <xdr:rowOff>23585</xdr:rowOff>
    </xdr:from>
    <xdr:to>
      <xdr:col>2</xdr:col>
      <xdr:colOff>1535793</xdr:colOff>
      <xdr:row>102</xdr:row>
      <xdr:rowOff>210456</xdr:rowOff>
    </xdr:to>
    <xdr:cxnSp macro="">
      <xdr:nvCxnSpPr>
        <xdr:cNvPr id="8" name="Conector recto de flecha 7">
          <a:extLst>
            <a:ext uri="{FF2B5EF4-FFF2-40B4-BE49-F238E27FC236}">
              <a16:creationId xmlns:a16="http://schemas.microsoft.com/office/drawing/2014/main" id="{2FE427E9-5256-48AF-89C2-C658F0735E9F}"/>
            </a:ext>
          </a:extLst>
        </xdr:cNvPr>
        <xdr:cNvCxnSpPr/>
      </xdr:nvCxnSpPr>
      <xdr:spPr>
        <a:xfrm flipH="1">
          <a:off x="3055258" y="24489228"/>
          <a:ext cx="4535" cy="186871"/>
        </a:xfrm>
        <a:prstGeom prst="straightConnector1">
          <a:avLst/>
        </a:prstGeom>
        <a:ln w="38100">
          <a:solidFill>
            <a:schemeClr val="accent3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1524908</xdr:colOff>
      <xdr:row>108</xdr:row>
      <xdr:rowOff>19956</xdr:rowOff>
    </xdr:from>
    <xdr:to>
      <xdr:col>2</xdr:col>
      <xdr:colOff>1527629</xdr:colOff>
      <xdr:row>108</xdr:row>
      <xdr:rowOff>208641</xdr:rowOff>
    </xdr:to>
    <xdr:cxnSp macro="">
      <xdr:nvCxnSpPr>
        <xdr:cNvPr id="9" name="Conector recto de flecha 8">
          <a:extLst>
            <a:ext uri="{FF2B5EF4-FFF2-40B4-BE49-F238E27FC236}">
              <a16:creationId xmlns:a16="http://schemas.microsoft.com/office/drawing/2014/main" id="{D84E89E2-17A8-4FB7-8C57-CB15B9B34623}"/>
            </a:ext>
          </a:extLst>
        </xdr:cNvPr>
        <xdr:cNvCxnSpPr/>
      </xdr:nvCxnSpPr>
      <xdr:spPr>
        <a:xfrm flipH="1">
          <a:off x="3048908" y="25944285"/>
          <a:ext cx="2721" cy="188685"/>
        </a:xfrm>
        <a:prstGeom prst="straightConnector1">
          <a:avLst/>
        </a:prstGeom>
        <a:ln w="38100">
          <a:solidFill>
            <a:schemeClr val="accent3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1465037</xdr:colOff>
      <xdr:row>113</xdr:row>
      <xdr:rowOff>245834</xdr:rowOff>
    </xdr:from>
    <xdr:to>
      <xdr:col>2</xdr:col>
      <xdr:colOff>1467758</xdr:colOff>
      <xdr:row>114</xdr:row>
      <xdr:rowOff>183241</xdr:rowOff>
    </xdr:to>
    <xdr:cxnSp macro="">
      <xdr:nvCxnSpPr>
        <xdr:cNvPr id="10" name="Conector recto de flecha 9">
          <a:extLst>
            <a:ext uri="{FF2B5EF4-FFF2-40B4-BE49-F238E27FC236}">
              <a16:creationId xmlns:a16="http://schemas.microsoft.com/office/drawing/2014/main" id="{CBFA80FE-DCD9-418A-8451-70F4C9ADBA22}"/>
            </a:ext>
          </a:extLst>
        </xdr:cNvPr>
        <xdr:cNvCxnSpPr/>
      </xdr:nvCxnSpPr>
      <xdr:spPr>
        <a:xfrm flipH="1">
          <a:off x="2989037" y="27378477"/>
          <a:ext cx="2721" cy="187778"/>
        </a:xfrm>
        <a:prstGeom prst="straightConnector1">
          <a:avLst/>
        </a:prstGeom>
        <a:ln w="38100">
          <a:solidFill>
            <a:schemeClr val="accent3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131</xdr:row>
          <xdr:rowOff>12700</xdr:rowOff>
        </xdr:from>
        <xdr:to>
          <xdr:col>4</xdr:col>
          <xdr:colOff>495300</xdr:colOff>
          <xdr:row>131</xdr:row>
          <xdr:rowOff>152400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131</xdr:row>
          <xdr:rowOff>12700</xdr:rowOff>
        </xdr:from>
        <xdr:to>
          <xdr:col>4</xdr:col>
          <xdr:colOff>495300</xdr:colOff>
          <xdr:row>131</xdr:row>
          <xdr:rowOff>152400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133</xdr:row>
          <xdr:rowOff>12700</xdr:rowOff>
        </xdr:from>
        <xdr:to>
          <xdr:col>4</xdr:col>
          <xdr:colOff>495300</xdr:colOff>
          <xdr:row>133</xdr:row>
          <xdr:rowOff>152400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133</xdr:row>
          <xdr:rowOff>12700</xdr:rowOff>
        </xdr:from>
        <xdr:to>
          <xdr:col>4</xdr:col>
          <xdr:colOff>495300</xdr:colOff>
          <xdr:row>133</xdr:row>
          <xdr:rowOff>152400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134</xdr:row>
          <xdr:rowOff>12700</xdr:rowOff>
        </xdr:from>
        <xdr:to>
          <xdr:col>4</xdr:col>
          <xdr:colOff>495300</xdr:colOff>
          <xdr:row>134</xdr:row>
          <xdr:rowOff>152400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134</xdr:row>
          <xdr:rowOff>12700</xdr:rowOff>
        </xdr:from>
        <xdr:to>
          <xdr:col>4</xdr:col>
          <xdr:colOff>495300</xdr:colOff>
          <xdr:row>134</xdr:row>
          <xdr:rowOff>152400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135</xdr:row>
          <xdr:rowOff>12700</xdr:rowOff>
        </xdr:from>
        <xdr:to>
          <xdr:col>4</xdr:col>
          <xdr:colOff>495300</xdr:colOff>
          <xdr:row>135</xdr:row>
          <xdr:rowOff>152400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135</xdr:row>
          <xdr:rowOff>12700</xdr:rowOff>
        </xdr:from>
        <xdr:to>
          <xdr:col>4</xdr:col>
          <xdr:colOff>495300</xdr:colOff>
          <xdr:row>135</xdr:row>
          <xdr:rowOff>152400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136</xdr:row>
          <xdr:rowOff>12700</xdr:rowOff>
        </xdr:from>
        <xdr:to>
          <xdr:col>4</xdr:col>
          <xdr:colOff>495300</xdr:colOff>
          <xdr:row>136</xdr:row>
          <xdr:rowOff>152400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136</xdr:row>
          <xdr:rowOff>12700</xdr:rowOff>
        </xdr:from>
        <xdr:to>
          <xdr:col>4</xdr:col>
          <xdr:colOff>495300</xdr:colOff>
          <xdr:row>136</xdr:row>
          <xdr:rowOff>152400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137</xdr:row>
          <xdr:rowOff>12700</xdr:rowOff>
        </xdr:from>
        <xdr:to>
          <xdr:col>4</xdr:col>
          <xdr:colOff>495300</xdr:colOff>
          <xdr:row>137</xdr:row>
          <xdr:rowOff>152400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137</xdr:row>
          <xdr:rowOff>12700</xdr:rowOff>
        </xdr:from>
        <xdr:to>
          <xdr:col>4</xdr:col>
          <xdr:colOff>495300</xdr:colOff>
          <xdr:row>137</xdr:row>
          <xdr:rowOff>152400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138</xdr:row>
          <xdr:rowOff>12700</xdr:rowOff>
        </xdr:from>
        <xdr:to>
          <xdr:col>4</xdr:col>
          <xdr:colOff>495300</xdr:colOff>
          <xdr:row>138</xdr:row>
          <xdr:rowOff>152400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138</xdr:row>
          <xdr:rowOff>12700</xdr:rowOff>
        </xdr:from>
        <xdr:to>
          <xdr:col>4</xdr:col>
          <xdr:colOff>495300</xdr:colOff>
          <xdr:row>138</xdr:row>
          <xdr:rowOff>152400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139</xdr:row>
          <xdr:rowOff>12700</xdr:rowOff>
        </xdr:from>
        <xdr:to>
          <xdr:col>4</xdr:col>
          <xdr:colOff>495300</xdr:colOff>
          <xdr:row>139</xdr:row>
          <xdr:rowOff>152400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139</xdr:row>
          <xdr:rowOff>12700</xdr:rowOff>
        </xdr:from>
        <xdr:to>
          <xdr:col>4</xdr:col>
          <xdr:colOff>495300</xdr:colOff>
          <xdr:row>139</xdr:row>
          <xdr:rowOff>152400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140</xdr:row>
          <xdr:rowOff>12700</xdr:rowOff>
        </xdr:from>
        <xdr:to>
          <xdr:col>4</xdr:col>
          <xdr:colOff>495300</xdr:colOff>
          <xdr:row>140</xdr:row>
          <xdr:rowOff>152400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140</xdr:row>
          <xdr:rowOff>12700</xdr:rowOff>
        </xdr:from>
        <xdr:to>
          <xdr:col>4</xdr:col>
          <xdr:colOff>495300</xdr:colOff>
          <xdr:row>140</xdr:row>
          <xdr:rowOff>152400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141</xdr:row>
          <xdr:rowOff>12700</xdr:rowOff>
        </xdr:from>
        <xdr:to>
          <xdr:col>4</xdr:col>
          <xdr:colOff>495300</xdr:colOff>
          <xdr:row>141</xdr:row>
          <xdr:rowOff>152400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141</xdr:row>
          <xdr:rowOff>12700</xdr:rowOff>
        </xdr:from>
        <xdr:to>
          <xdr:col>4</xdr:col>
          <xdr:colOff>495300</xdr:colOff>
          <xdr:row>141</xdr:row>
          <xdr:rowOff>152400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729343</xdr:colOff>
      <xdr:row>168</xdr:row>
      <xdr:rowOff>7256</xdr:rowOff>
    </xdr:from>
    <xdr:to>
      <xdr:col>2</xdr:col>
      <xdr:colOff>2720</xdr:colOff>
      <xdr:row>177</xdr:row>
      <xdr:rowOff>174171</xdr:rowOff>
    </xdr:to>
    <xdr:cxnSp macro="">
      <xdr:nvCxnSpPr>
        <xdr:cNvPr id="13" name="Conector recto de flecha 12">
          <a:extLst>
            <a:ext uri="{FF2B5EF4-FFF2-40B4-BE49-F238E27FC236}">
              <a16:creationId xmlns:a16="http://schemas.microsoft.com/office/drawing/2014/main" id="{8DEE76A8-3309-3772-CDDF-C548462C2F88}"/>
            </a:ext>
          </a:extLst>
        </xdr:cNvPr>
        <xdr:cNvCxnSpPr/>
      </xdr:nvCxnSpPr>
      <xdr:spPr>
        <a:xfrm flipV="1">
          <a:off x="1491343" y="40257185"/>
          <a:ext cx="35377" cy="2322286"/>
        </a:xfrm>
        <a:prstGeom prst="straightConnector1">
          <a:avLst/>
        </a:prstGeom>
        <a:ln w="19050" cap="flat" cmpd="sng" algn="ctr">
          <a:solidFill>
            <a:schemeClr val="accent3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713014</xdr:colOff>
      <xdr:row>177</xdr:row>
      <xdr:rowOff>179614</xdr:rowOff>
    </xdr:from>
    <xdr:to>
      <xdr:col>5</xdr:col>
      <xdr:colOff>42636</xdr:colOff>
      <xdr:row>177</xdr:row>
      <xdr:rowOff>224064</xdr:rowOff>
    </xdr:to>
    <xdr:cxnSp macro="">
      <xdr:nvCxnSpPr>
        <xdr:cNvPr id="14" name="Conector recto de flecha 13">
          <a:extLst>
            <a:ext uri="{FF2B5EF4-FFF2-40B4-BE49-F238E27FC236}">
              <a16:creationId xmlns:a16="http://schemas.microsoft.com/office/drawing/2014/main" id="{FD42EF84-8BDA-4F14-B215-77EA9A9CF347}"/>
            </a:ext>
          </a:extLst>
        </xdr:cNvPr>
        <xdr:cNvCxnSpPr/>
      </xdr:nvCxnSpPr>
      <xdr:spPr>
        <a:xfrm>
          <a:off x="1475014" y="42824400"/>
          <a:ext cx="6818993" cy="44450"/>
        </a:xfrm>
        <a:prstGeom prst="straightConnector1">
          <a:avLst/>
        </a:prstGeom>
        <a:ln w="19050" cap="flat" cmpd="sng" algn="ctr">
          <a:solidFill>
            <a:schemeClr val="accent3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329289</xdr:colOff>
      <xdr:row>168</xdr:row>
      <xdr:rowOff>73025</xdr:rowOff>
    </xdr:from>
    <xdr:to>
      <xdr:col>1</xdr:col>
      <xdr:colOff>652234</xdr:colOff>
      <xdr:row>177</xdr:row>
      <xdr:rowOff>195943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15224E20-A47F-7F21-E68D-23F57715C7CF}"/>
            </a:ext>
          </a:extLst>
        </xdr:cNvPr>
        <xdr:cNvSpPr/>
      </xdr:nvSpPr>
      <xdr:spPr>
        <a:xfrm>
          <a:off x="1091289" y="40562439"/>
          <a:ext cx="322945" cy="2278290"/>
        </a:xfrm>
        <a:prstGeom prst="rect">
          <a:avLst/>
        </a:prstGeom>
        <a:noFill/>
        <a:ln>
          <a:noFill/>
        </a:ln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ctr"/>
          <a:r>
            <a:rPr lang="es-CR" sz="1200" b="1">
              <a:solidFill>
                <a:schemeClr val="tx1"/>
              </a:solidFill>
            </a:rPr>
            <a:t>Poder</a:t>
          </a:r>
        </a:p>
      </xdr:txBody>
    </xdr:sp>
    <xdr:clientData/>
  </xdr:twoCellAnchor>
  <xdr:twoCellAnchor>
    <xdr:from>
      <xdr:col>3</xdr:col>
      <xdr:colOff>1695219</xdr:colOff>
      <xdr:row>178</xdr:row>
      <xdr:rowOff>680</xdr:rowOff>
    </xdr:from>
    <xdr:to>
      <xdr:col>5</xdr:col>
      <xdr:colOff>520017</xdr:colOff>
      <xdr:row>179</xdr:row>
      <xdr:rowOff>82325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D8A85589-C7C2-4253-A562-081B55C0C3DA}"/>
            </a:ext>
          </a:extLst>
        </xdr:cNvPr>
        <xdr:cNvSpPr/>
      </xdr:nvSpPr>
      <xdr:spPr>
        <a:xfrm rot="5400000">
          <a:off x="7473038" y="41907732"/>
          <a:ext cx="321131" cy="2275569"/>
        </a:xfrm>
        <a:prstGeom prst="rect">
          <a:avLst/>
        </a:prstGeom>
        <a:noFill/>
        <a:ln>
          <a:noFill/>
        </a:ln>
      </xdr:spPr>
      <xdr:style>
        <a:lnRef idx="2">
          <a:schemeClr val="accent3">
            <a:shade val="15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vert="vert270" rtlCol="0" anchor="t"/>
        <a:lstStyle/>
        <a:p>
          <a:pPr algn="ctr"/>
          <a:r>
            <a:rPr lang="es-CR" sz="1200" b="1">
              <a:solidFill>
                <a:schemeClr val="tx1"/>
              </a:solidFill>
            </a:rPr>
            <a:t>Interés</a:t>
          </a:r>
        </a:p>
      </xdr:txBody>
    </xdr:sp>
    <xdr:clientData/>
  </xdr:twoCellAnchor>
  <xdr:twoCellAnchor editAs="oneCell">
    <xdr:from>
      <xdr:col>5</xdr:col>
      <xdr:colOff>339723</xdr:colOff>
      <xdr:row>167</xdr:row>
      <xdr:rowOff>182209</xdr:rowOff>
    </xdr:from>
    <xdr:to>
      <xdr:col>9</xdr:col>
      <xdr:colOff>377848</xdr:colOff>
      <xdr:row>176</xdr:row>
      <xdr:rowOff>111578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5B95AD3-3064-0123-E773-75468AAB1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duotone>
            <a:schemeClr val="accent3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8592456" y="40316477"/>
          <a:ext cx="4542088" cy="2069773"/>
        </a:xfrm>
        <a:prstGeom prst="rect">
          <a:avLst/>
        </a:prstGeom>
      </xdr:spPr>
    </xdr:pic>
    <xdr:clientData/>
  </xdr:twoCellAnchor>
  <xdr:twoCellAnchor editAs="oneCell">
    <xdr:from>
      <xdr:col>5</xdr:col>
      <xdr:colOff>1625826</xdr:colOff>
      <xdr:row>4</xdr:row>
      <xdr:rowOff>27317</xdr:rowOff>
    </xdr:from>
    <xdr:to>
      <xdr:col>9</xdr:col>
      <xdr:colOff>68811</xdr:colOff>
      <xdr:row>7</xdr:row>
      <xdr:rowOff>108797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D0FF4D72-5659-4DF0-8C99-540D463077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9878559" y="918585"/>
          <a:ext cx="2944227" cy="63075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132</xdr:row>
          <xdr:rowOff>12700</xdr:rowOff>
        </xdr:from>
        <xdr:to>
          <xdr:col>4</xdr:col>
          <xdr:colOff>495300</xdr:colOff>
          <xdr:row>132</xdr:row>
          <xdr:rowOff>152400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304800</xdr:colOff>
          <xdr:row>132</xdr:row>
          <xdr:rowOff>12700</xdr:rowOff>
        </xdr:from>
        <xdr:to>
          <xdr:col>4</xdr:col>
          <xdr:colOff>495300</xdr:colOff>
          <xdr:row>132</xdr:row>
          <xdr:rowOff>152400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37873</xdr:colOff>
      <xdr:row>4</xdr:row>
      <xdr:rowOff>16432</xdr:rowOff>
    </xdr:from>
    <xdr:to>
      <xdr:col>2</xdr:col>
      <xdr:colOff>2979379</xdr:colOff>
      <xdr:row>7</xdr:row>
      <xdr:rowOff>95191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9FD206-0CB2-44C6-A171-6865F6AFB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1561873" y="1134032"/>
          <a:ext cx="2941506" cy="631209"/>
        </a:xfrm>
        <a:prstGeom prst="rect">
          <a:avLst/>
        </a:prstGeom>
      </xdr:spPr>
    </xdr:pic>
    <xdr:clientData/>
  </xdr:twoCellAnchor>
  <xdr:twoCellAnchor editAs="oneCell">
    <xdr:from>
      <xdr:col>2</xdr:col>
      <xdr:colOff>621948</xdr:colOff>
      <xdr:row>1</xdr:row>
      <xdr:rowOff>108880</xdr:rowOff>
    </xdr:from>
    <xdr:to>
      <xdr:col>2</xdr:col>
      <xdr:colOff>2803626</xdr:colOff>
      <xdr:row>4</xdr:row>
      <xdr:rowOff>122035</xdr:rowOff>
    </xdr:to>
    <xdr:pic>
      <xdr:nvPicPr>
        <xdr:cNvPr id="3" name="Imagen 2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14824D94-AA76-4B3A-9C1D-AF960AD671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0285" r="63316" b="20754"/>
        <a:stretch/>
      </xdr:blipFill>
      <xdr:spPr bwMode="auto">
        <a:xfrm>
          <a:off x="2145948" y="291443"/>
          <a:ext cx="2181678" cy="94184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950685</xdr:colOff>
      <xdr:row>4</xdr:row>
      <xdr:rowOff>22782</xdr:rowOff>
    </xdr:from>
    <xdr:to>
      <xdr:col>9</xdr:col>
      <xdr:colOff>58378</xdr:colOff>
      <xdr:row>7</xdr:row>
      <xdr:rowOff>101541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FEEB798-BA5F-42CA-8698-198DF630E6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11872685" y="1134032"/>
          <a:ext cx="2941506" cy="6264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583973</xdr:colOff>
      <xdr:row>5</xdr:row>
      <xdr:rowOff>67232</xdr:rowOff>
    </xdr:from>
    <xdr:to>
      <xdr:col>1</xdr:col>
      <xdr:colOff>2763479</xdr:colOff>
      <xdr:row>7</xdr:row>
      <xdr:rowOff>126941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06AE5B-778C-43C7-A2DE-221424A6BC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583973" y="987982"/>
          <a:ext cx="2941506" cy="631209"/>
        </a:xfrm>
        <a:prstGeom prst="rect">
          <a:avLst/>
        </a:prstGeom>
      </xdr:spPr>
    </xdr:pic>
    <xdr:clientData/>
  </xdr:twoCellAnchor>
  <xdr:twoCellAnchor editAs="oneCell">
    <xdr:from>
      <xdr:col>1</xdr:col>
      <xdr:colOff>145698</xdr:colOff>
      <xdr:row>1</xdr:row>
      <xdr:rowOff>127930</xdr:rowOff>
    </xdr:from>
    <xdr:to>
      <xdr:col>1</xdr:col>
      <xdr:colOff>2327376</xdr:colOff>
      <xdr:row>5</xdr:row>
      <xdr:rowOff>223635</xdr:rowOff>
    </xdr:to>
    <xdr:pic>
      <xdr:nvPicPr>
        <xdr:cNvPr id="3" name="Imagen 2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9051C203-41A8-4B1A-A9DA-31FEB8D64E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0285" r="63316" b="20754"/>
        <a:stretch/>
      </xdr:blipFill>
      <xdr:spPr bwMode="auto">
        <a:xfrm>
          <a:off x="907698" y="312080"/>
          <a:ext cx="2181678" cy="9466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1266597</xdr:colOff>
      <xdr:row>5</xdr:row>
      <xdr:rowOff>65644</xdr:rowOff>
    </xdr:from>
    <xdr:to>
      <xdr:col>7</xdr:col>
      <xdr:colOff>32977</xdr:colOff>
      <xdr:row>7</xdr:row>
      <xdr:rowOff>125353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090AC99-07B1-440C-8FE0-53F4119780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9886722" y="1097519"/>
          <a:ext cx="2933568" cy="63120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650648</xdr:colOff>
      <xdr:row>3</xdr:row>
      <xdr:rowOff>444288</xdr:rowOff>
    </xdr:from>
    <xdr:to>
      <xdr:col>2</xdr:col>
      <xdr:colOff>3079750</xdr:colOff>
      <xdr:row>7</xdr:row>
      <xdr:rowOff>131703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4C991E-AF95-438F-97D1-0B0672ED93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1412648" y="991976"/>
          <a:ext cx="3191102" cy="679602"/>
        </a:xfrm>
        <a:prstGeom prst="rect">
          <a:avLst/>
        </a:prstGeom>
      </xdr:spPr>
    </xdr:pic>
    <xdr:clientData/>
  </xdr:twoCellAnchor>
  <xdr:twoCellAnchor editAs="oneCell">
    <xdr:from>
      <xdr:col>2</xdr:col>
      <xdr:colOff>745773</xdr:colOff>
      <xdr:row>1</xdr:row>
      <xdr:rowOff>146980</xdr:rowOff>
    </xdr:from>
    <xdr:to>
      <xdr:col>2</xdr:col>
      <xdr:colOff>2574903</xdr:colOff>
      <xdr:row>4</xdr:row>
      <xdr:rowOff>127000</xdr:rowOff>
    </xdr:to>
    <xdr:pic>
      <xdr:nvPicPr>
        <xdr:cNvPr id="3" name="Imagen 2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0800AFB1-E296-4B64-80DB-8C0D6CF0C2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0285" r="63316" b="20754"/>
        <a:stretch/>
      </xdr:blipFill>
      <xdr:spPr bwMode="auto">
        <a:xfrm>
          <a:off x="2269773" y="329543"/>
          <a:ext cx="1829130" cy="78964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1095147</xdr:colOff>
      <xdr:row>4</xdr:row>
      <xdr:rowOff>51356</xdr:rowOff>
    </xdr:from>
    <xdr:to>
      <xdr:col>8</xdr:col>
      <xdr:colOff>77427</xdr:colOff>
      <xdr:row>7</xdr:row>
      <xdr:rowOff>130115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8546EF-DEA9-472B-BDC2-741C136A27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11405960" y="1043544"/>
          <a:ext cx="2935155" cy="6264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295048</xdr:colOff>
      <xdr:row>3</xdr:row>
      <xdr:rowOff>177588</xdr:rowOff>
    </xdr:from>
    <xdr:to>
      <xdr:col>4</xdr:col>
      <xdr:colOff>286257</xdr:colOff>
      <xdr:row>7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C3A2D5-F829-4DD0-B086-AEF5071D87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3292248" y="749088"/>
          <a:ext cx="3979009" cy="876512"/>
        </a:xfrm>
        <a:prstGeom prst="rect">
          <a:avLst/>
        </a:prstGeom>
      </xdr:spPr>
    </xdr:pic>
    <xdr:clientData/>
  </xdr:twoCellAnchor>
  <xdr:twoCellAnchor editAs="oneCell">
    <xdr:from>
      <xdr:col>1</xdr:col>
      <xdr:colOff>250473</xdr:colOff>
      <xdr:row>1</xdr:row>
      <xdr:rowOff>7280</xdr:rowOff>
    </xdr:from>
    <xdr:to>
      <xdr:col>2</xdr:col>
      <xdr:colOff>720223</xdr:colOff>
      <xdr:row>6</xdr:row>
      <xdr:rowOff>114300</xdr:rowOff>
    </xdr:to>
    <xdr:pic>
      <xdr:nvPicPr>
        <xdr:cNvPr id="3" name="Imagen 2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93631D57-829B-4A2D-BD19-FE8C86C31C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0285" r="63316" b="20754"/>
        <a:stretch/>
      </xdr:blipFill>
      <xdr:spPr bwMode="auto">
        <a:xfrm>
          <a:off x="1012473" y="197780"/>
          <a:ext cx="2704950" cy="11992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244248</xdr:colOff>
      <xdr:row>3</xdr:row>
      <xdr:rowOff>164888</xdr:rowOff>
    </xdr:from>
    <xdr:to>
      <xdr:col>13</xdr:col>
      <xdr:colOff>70357</xdr:colOff>
      <xdr:row>7</xdr:row>
      <xdr:rowOff>139700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2DAAC8E-3C81-4348-8DEE-A9B50E6D0F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17059048" y="736388"/>
          <a:ext cx="3979009" cy="876512"/>
        </a:xfrm>
        <a:prstGeom prst="rect">
          <a:avLst/>
        </a:prstGeom>
      </xdr:spPr>
    </xdr:pic>
    <xdr:clientData/>
  </xdr:twoCellAnchor>
  <xdr:twoCellAnchor editAs="oneCell">
    <xdr:from>
      <xdr:col>2</xdr:col>
      <xdr:colOff>2146300</xdr:colOff>
      <xdr:row>39</xdr:row>
      <xdr:rowOff>177800</xdr:rowOff>
    </xdr:from>
    <xdr:to>
      <xdr:col>8</xdr:col>
      <xdr:colOff>491672</xdr:colOff>
      <xdr:row>64</xdr:row>
      <xdr:rowOff>177800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2B4B1A-8C77-34F1-FE19-C08B8343E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9969500"/>
          <a:ext cx="9207500" cy="476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736599</xdr:colOff>
      <xdr:row>1</xdr:row>
      <xdr:rowOff>77130</xdr:rowOff>
    </xdr:from>
    <xdr:to>
      <xdr:col>5</xdr:col>
      <xdr:colOff>158532</xdr:colOff>
      <xdr:row>5</xdr:row>
      <xdr:rowOff>0</xdr:rowOff>
    </xdr:to>
    <xdr:pic>
      <xdr:nvPicPr>
        <xdr:cNvPr id="3" name="Imagen 2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FABC3D6C-335A-44CF-846F-F44BF912A5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0285" r="63316" b="20754"/>
        <a:stretch/>
      </xdr:blipFill>
      <xdr:spPr bwMode="auto">
        <a:xfrm>
          <a:off x="1498599" y="261280"/>
          <a:ext cx="2063533" cy="8944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177799</xdr:colOff>
      <xdr:row>3</xdr:row>
      <xdr:rowOff>124631</xdr:rowOff>
    </xdr:from>
    <xdr:to>
      <xdr:col>12</xdr:col>
      <xdr:colOff>71076</xdr:colOff>
      <xdr:row>6</xdr:row>
      <xdr:rowOff>111065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5C8934-793D-450E-B2DC-E633C3030F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6261099" y="677081"/>
          <a:ext cx="2503127" cy="53888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721479</xdr:colOff>
      <xdr:row>0</xdr:row>
      <xdr:rowOff>167845</xdr:rowOff>
    </xdr:from>
    <xdr:to>
      <xdr:col>3</xdr:col>
      <xdr:colOff>282981</xdr:colOff>
      <xdr:row>5</xdr:row>
      <xdr:rowOff>188987</xdr:rowOff>
    </xdr:to>
    <xdr:pic>
      <xdr:nvPicPr>
        <xdr:cNvPr id="2" name="Imagen 1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664D1F19-77C6-43DF-BDAD-ED873C16C2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0285" r="63316" b="20754"/>
        <a:stretch/>
      </xdr:blipFill>
      <xdr:spPr bwMode="auto">
        <a:xfrm>
          <a:off x="721479" y="167845"/>
          <a:ext cx="2828729" cy="12306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9</xdr:col>
      <xdr:colOff>1005567</xdr:colOff>
      <xdr:row>3</xdr:row>
      <xdr:rowOff>239536</xdr:rowOff>
    </xdr:from>
    <xdr:to>
      <xdr:col>11</xdr:col>
      <xdr:colOff>41517</xdr:colOff>
      <xdr:row>6</xdr:row>
      <xdr:rowOff>50892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04D60D-553F-47F5-AFA0-1BBB8081A1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12716781" y="974322"/>
          <a:ext cx="2510307" cy="546141"/>
        </a:xfrm>
        <a:prstGeom prst="rect">
          <a:avLst/>
        </a:prstGeom>
      </xdr:spPr>
    </xdr:pic>
    <xdr:clientData/>
  </xdr:twoCellAnchor>
  <xdr:twoCellAnchor editAs="oneCell">
    <xdr:from>
      <xdr:col>3</xdr:col>
      <xdr:colOff>177194</xdr:colOff>
      <xdr:row>3</xdr:row>
      <xdr:rowOff>215815</xdr:rowOff>
    </xdr:from>
    <xdr:to>
      <xdr:col>5</xdr:col>
      <xdr:colOff>99484</xdr:colOff>
      <xdr:row>6</xdr:row>
      <xdr:rowOff>91409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003197-AE41-45B4-850C-0B2BFA853D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3451980" y="950601"/>
          <a:ext cx="2807004" cy="61037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480785</xdr:colOff>
      <xdr:row>0</xdr:row>
      <xdr:rowOff>154214</xdr:rowOff>
    </xdr:from>
    <xdr:to>
      <xdr:col>2</xdr:col>
      <xdr:colOff>214644</xdr:colOff>
      <xdr:row>5</xdr:row>
      <xdr:rowOff>102785</xdr:rowOff>
    </xdr:to>
    <xdr:pic>
      <xdr:nvPicPr>
        <xdr:cNvPr id="6" name="Imagen 5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03C04F0E-806C-4533-8089-9DA98A9E42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0285" r="63316" b="20754"/>
        <a:stretch/>
      </xdr:blipFill>
      <xdr:spPr bwMode="auto">
        <a:xfrm>
          <a:off x="1242785" y="154214"/>
          <a:ext cx="2836288" cy="12457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2177141</xdr:colOff>
      <xdr:row>3</xdr:row>
      <xdr:rowOff>120696</xdr:rowOff>
    </xdr:from>
    <xdr:to>
      <xdr:col>3</xdr:col>
      <xdr:colOff>1333500</xdr:colOff>
      <xdr:row>6</xdr:row>
      <xdr:rowOff>165878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D92AC99-E421-46C6-A417-54DB5F6CA0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2939141" y="891767"/>
          <a:ext cx="3837216" cy="834397"/>
        </a:xfrm>
        <a:prstGeom prst="rect">
          <a:avLst/>
        </a:prstGeom>
      </xdr:spPr>
    </xdr:pic>
    <xdr:clientData/>
  </xdr:twoCellAnchor>
  <xdr:twoCellAnchor editAs="oneCell">
    <xdr:from>
      <xdr:col>7</xdr:col>
      <xdr:colOff>642255</xdr:colOff>
      <xdr:row>3</xdr:row>
      <xdr:rowOff>91668</xdr:rowOff>
    </xdr:from>
    <xdr:to>
      <xdr:col>9</xdr:col>
      <xdr:colOff>1558471</xdr:colOff>
      <xdr:row>6</xdr:row>
      <xdr:rowOff>136850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7270232-509C-442A-9A60-67FDAAE410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12489541" y="862739"/>
          <a:ext cx="3837216" cy="83439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544285</xdr:colOff>
      <xdr:row>2</xdr:row>
      <xdr:rowOff>124052</xdr:rowOff>
    </xdr:from>
    <xdr:to>
      <xdr:col>4</xdr:col>
      <xdr:colOff>65419</xdr:colOff>
      <xdr:row>7</xdr:row>
      <xdr:rowOff>72623</xdr:rowOff>
    </xdr:to>
    <xdr:pic>
      <xdr:nvPicPr>
        <xdr:cNvPr id="5" name="Imagen 4" descr="Patrón de fondo&#10;&#10;Descripción generada automáticamente con confianza baja">
          <a:extLst>
            <a:ext uri="{FF2B5EF4-FFF2-40B4-BE49-F238E27FC236}">
              <a16:creationId xmlns:a16="http://schemas.microsoft.com/office/drawing/2014/main" id="{CAC649F1-67D4-4804-BD39-33E50B3F7C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20285" r="63316" b="20754"/>
        <a:stretch/>
      </xdr:blipFill>
      <xdr:spPr bwMode="auto">
        <a:xfrm>
          <a:off x="2068285" y="489177"/>
          <a:ext cx="2839009" cy="123444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1143001</xdr:colOff>
      <xdr:row>5</xdr:row>
      <xdr:rowOff>111125</xdr:rowOff>
    </xdr:from>
    <xdr:to>
      <xdr:col>4</xdr:col>
      <xdr:colOff>3405188</xdr:colOff>
      <xdr:row>8</xdr:row>
      <xdr:rowOff>157861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7BCE8B2-E098-49E8-8D10-E9D6094259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4349751" y="1238250"/>
          <a:ext cx="3897312" cy="832549"/>
        </a:xfrm>
        <a:prstGeom prst="rect">
          <a:avLst/>
        </a:prstGeom>
      </xdr:spPr>
    </xdr:pic>
    <xdr:clientData/>
  </xdr:twoCellAnchor>
  <xdr:twoCellAnchor editAs="oneCell">
    <xdr:from>
      <xdr:col>7</xdr:col>
      <xdr:colOff>1025525</xdr:colOff>
      <xdr:row>5</xdr:row>
      <xdr:rowOff>65087</xdr:rowOff>
    </xdr:from>
    <xdr:to>
      <xdr:col>10</xdr:col>
      <xdr:colOff>755650</xdr:colOff>
      <xdr:row>8</xdr:row>
      <xdr:rowOff>111823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4F43914-4400-4C74-86A5-FA6CFAA030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728"/>
        <a:stretch>
          <a:fillRect/>
        </a:stretch>
      </xdr:blipFill>
      <xdr:spPr>
        <a:xfrm>
          <a:off x="13590588" y="1192212"/>
          <a:ext cx="3897312" cy="832549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e Office">
  <a:themeElements>
    <a:clrScheme name="Colors Muni">
      <a:dk1>
        <a:srgbClr val="000000"/>
      </a:dk1>
      <a:lt1>
        <a:srgbClr val="FFFFFF"/>
      </a:lt1>
      <a:dk2>
        <a:srgbClr val="FFFFFF"/>
      </a:dk2>
      <a:lt2>
        <a:srgbClr val="F5F1E8"/>
      </a:lt2>
      <a:accent1>
        <a:srgbClr val="49129D"/>
      </a:accent1>
      <a:accent2>
        <a:srgbClr val="4EB270"/>
      </a:accent2>
      <a:accent3>
        <a:srgbClr val="F1AB00"/>
      </a:accent3>
      <a:accent4>
        <a:srgbClr val="EE692A"/>
      </a:accent4>
      <a:accent5>
        <a:srgbClr val="0A7F80"/>
      </a:accent5>
      <a:accent6>
        <a:srgbClr val="EB3A25"/>
      </a:accent6>
      <a:hlink>
        <a:srgbClr val="49129D"/>
      </a:hlink>
      <a:folHlink>
        <a:srgbClr val="0A7F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1" Type="http://schemas.openxmlformats.org/officeDocument/2006/relationships/drawing" Target="../drawings/drawing2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2BB4B-1AF9-44D1-A3CD-8610C5E0CBC8}">
  <dimension ref="B1:E130"/>
  <sheetViews>
    <sheetView showGridLines="0" topLeftCell="A15" zoomScale="90" zoomScaleNormal="90" workbookViewId="0">
      <selection activeCell="C126" sqref="C126"/>
    </sheetView>
  </sheetViews>
  <sheetFormatPr baseColWidth="10" defaultRowHeight="19" x14ac:dyDescent="0.65"/>
  <cols>
    <col min="1" max="1" width="10.90625" style="1"/>
    <col min="2" max="2" width="40.36328125" style="1" bestFit="1" customWidth="1"/>
    <col min="3" max="3" width="15.36328125" style="2" bestFit="1" customWidth="1"/>
    <col min="4" max="4" width="35.6328125" style="1" bestFit="1" customWidth="1"/>
    <col min="5" max="5" width="18.7265625" style="1" customWidth="1"/>
    <col min="6" max="16384" width="10.90625" style="1"/>
  </cols>
  <sheetData>
    <row r="1" spans="2:5" x14ac:dyDescent="0.65">
      <c r="B1" s="17"/>
      <c r="C1" s="37"/>
      <c r="D1" s="17"/>
      <c r="E1" s="17"/>
    </row>
    <row r="2" spans="2:5" ht="19" customHeight="1" x14ac:dyDescent="0.65">
      <c r="B2" s="195"/>
      <c r="C2" s="194" t="s">
        <v>71</v>
      </c>
      <c r="D2" s="194"/>
      <c r="E2" s="194"/>
    </row>
    <row r="3" spans="2:5" ht="19" customHeight="1" x14ac:dyDescent="0.65">
      <c r="B3" s="195"/>
      <c r="C3" s="194"/>
      <c r="D3" s="194"/>
      <c r="E3" s="194"/>
    </row>
    <row r="4" spans="2:5" ht="20.5" customHeight="1" x14ac:dyDescent="0.65">
      <c r="B4" s="195"/>
      <c r="C4" s="172" t="s">
        <v>72</v>
      </c>
      <c r="D4" s="172"/>
      <c r="E4" s="172"/>
    </row>
    <row r="5" spans="2:5" ht="19" customHeight="1" x14ac:dyDescent="0.65">
      <c r="B5" s="195"/>
      <c r="C5" s="172"/>
      <c r="D5" s="172"/>
      <c r="E5" s="172"/>
    </row>
    <row r="6" spans="2:5" x14ac:dyDescent="0.65">
      <c r="B6" s="195"/>
      <c r="C6" s="172"/>
      <c r="D6" s="172"/>
      <c r="E6" s="172"/>
    </row>
    <row r="7" spans="2:5" x14ac:dyDescent="0.65">
      <c r="B7" s="17"/>
      <c r="C7" s="37"/>
      <c r="D7" s="17"/>
      <c r="E7" s="17"/>
    </row>
    <row r="9" spans="2:5" x14ac:dyDescent="0.65">
      <c r="B9" s="199" t="s">
        <v>30</v>
      </c>
      <c r="C9" s="199"/>
      <c r="D9" s="199"/>
      <c r="E9" s="199"/>
    </row>
    <row r="11" spans="2:5" x14ac:dyDescent="0.65">
      <c r="B11" s="197" t="s">
        <v>31</v>
      </c>
      <c r="C11" s="197"/>
      <c r="D11" s="197"/>
      <c r="E11" s="197"/>
    </row>
    <row r="13" spans="2:5" x14ac:dyDescent="0.65">
      <c r="B13" s="5" t="s">
        <v>32</v>
      </c>
      <c r="C13" s="80" t="s">
        <v>33</v>
      </c>
      <c r="D13" s="80" t="s">
        <v>34</v>
      </c>
      <c r="E13" s="80" t="s">
        <v>35</v>
      </c>
    </row>
    <row r="14" spans="2:5" x14ac:dyDescent="0.65">
      <c r="B14" s="4"/>
      <c r="C14" s="3"/>
      <c r="D14" s="4"/>
      <c r="E14" s="4"/>
    </row>
    <row r="16" spans="2:5" x14ac:dyDescent="0.65">
      <c r="B16" s="5" t="s">
        <v>36</v>
      </c>
      <c r="C16" s="198"/>
      <c r="D16" s="198"/>
      <c r="E16" s="198"/>
    </row>
    <row r="19" spans="2:5" x14ac:dyDescent="0.65">
      <c r="B19" s="197" t="s">
        <v>37</v>
      </c>
      <c r="C19" s="197"/>
      <c r="D19" s="197"/>
      <c r="E19" s="197"/>
    </row>
    <row r="21" spans="2:5" x14ac:dyDescent="0.65">
      <c r="B21" s="18" t="s">
        <v>38</v>
      </c>
      <c r="C21" s="3"/>
    </row>
    <row r="22" spans="2:5" x14ac:dyDescent="0.65">
      <c r="B22" s="18" t="s">
        <v>39</v>
      </c>
      <c r="C22" s="3"/>
    </row>
    <row r="23" spans="2:5" x14ac:dyDescent="0.65">
      <c r="B23" s="18" t="s">
        <v>40</v>
      </c>
      <c r="C23" s="3"/>
    </row>
    <row r="24" spans="2:5" x14ac:dyDescent="0.65">
      <c r="B24" s="18" t="s">
        <v>41</v>
      </c>
      <c r="C24" s="3"/>
    </row>
    <row r="25" spans="2:5" x14ac:dyDescent="0.65">
      <c r="B25" s="19" t="s">
        <v>10</v>
      </c>
      <c r="C25" s="3"/>
    </row>
    <row r="26" spans="2:5" x14ac:dyDescent="0.65">
      <c r="B26" s="19" t="s">
        <v>2</v>
      </c>
      <c r="C26" s="3"/>
    </row>
    <row r="27" spans="2:5" x14ac:dyDescent="0.65">
      <c r="B27" s="19" t="s">
        <v>3</v>
      </c>
      <c r="C27" s="3"/>
    </row>
    <row r="28" spans="2:5" x14ac:dyDescent="0.65">
      <c r="B28" s="19" t="s">
        <v>4</v>
      </c>
      <c r="C28" s="3"/>
    </row>
    <row r="29" spans="2:5" x14ac:dyDescent="0.65">
      <c r="B29" s="19" t="s">
        <v>5</v>
      </c>
      <c r="C29" s="3"/>
    </row>
    <row r="30" spans="2:5" x14ac:dyDescent="0.65">
      <c r="B30" s="19" t="s">
        <v>6</v>
      </c>
      <c r="C30" s="3"/>
    </row>
    <row r="31" spans="2:5" x14ac:dyDescent="0.65">
      <c r="B31" s="19" t="s">
        <v>7</v>
      </c>
      <c r="C31" s="3"/>
    </row>
    <row r="32" spans="2:5" x14ac:dyDescent="0.65">
      <c r="B32" s="19" t="s">
        <v>8</v>
      </c>
      <c r="C32" s="3"/>
    </row>
    <row r="33" spans="2:5" x14ac:dyDescent="0.65">
      <c r="B33" s="19" t="s">
        <v>9</v>
      </c>
      <c r="C33" s="3"/>
    </row>
    <row r="34" spans="2:5" x14ac:dyDescent="0.65">
      <c r="B34" s="19" t="s">
        <v>11</v>
      </c>
      <c r="C34" s="3"/>
    </row>
    <row r="35" spans="2:5" x14ac:dyDescent="0.65">
      <c r="B35" s="19" t="s">
        <v>12</v>
      </c>
      <c r="C35" s="3"/>
    </row>
    <row r="36" spans="2:5" x14ac:dyDescent="0.65">
      <c r="B36" s="19" t="s">
        <v>13</v>
      </c>
      <c r="C36" s="3"/>
    </row>
    <row r="37" spans="2:5" x14ac:dyDescent="0.65">
      <c r="B37" s="19" t="s">
        <v>14</v>
      </c>
      <c r="C37" s="3"/>
    </row>
    <row r="38" spans="2:5" x14ac:dyDescent="0.65">
      <c r="B38" s="19" t="s">
        <v>15</v>
      </c>
      <c r="C38" s="3"/>
    </row>
    <row r="39" spans="2:5" x14ac:dyDescent="0.65">
      <c r="B39" s="19" t="s">
        <v>16</v>
      </c>
      <c r="C39" s="3"/>
    </row>
    <row r="40" spans="2:5" x14ac:dyDescent="0.65">
      <c r="B40" s="19" t="s">
        <v>17</v>
      </c>
      <c r="C40" s="3"/>
    </row>
    <row r="41" spans="2:5" x14ac:dyDescent="0.65">
      <c r="B41" s="19" t="s">
        <v>18</v>
      </c>
      <c r="C41" s="3"/>
    </row>
    <row r="42" spans="2:5" x14ac:dyDescent="0.65">
      <c r="B42" s="19" t="s">
        <v>19</v>
      </c>
      <c r="C42" s="3"/>
    </row>
    <row r="43" spans="2:5" x14ac:dyDescent="0.65">
      <c r="B43" s="7" t="s">
        <v>42</v>
      </c>
      <c r="C43" s="14" t="s">
        <v>0</v>
      </c>
      <c r="D43" s="7"/>
      <c r="E43" s="7" t="s">
        <v>1</v>
      </c>
    </row>
    <row r="44" spans="2:5" x14ac:dyDescent="0.65">
      <c r="C44" s="3"/>
      <c r="D44" s="4"/>
      <c r="E44" s="4"/>
    </row>
    <row r="46" spans="2:5" x14ac:dyDescent="0.65">
      <c r="B46" s="197" t="s">
        <v>45</v>
      </c>
      <c r="C46" s="197"/>
      <c r="D46" s="197"/>
      <c r="E46" s="197"/>
    </row>
    <row r="48" spans="2:5" ht="19.5" thickBot="1" x14ac:dyDescent="0.7">
      <c r="B48" s="8" t="s">
        <v>43</v>
      </c>
    </row>
    <row r="49" spans="2:5" ht="19.5" thickBot="1" x14ac:dyDescent="0.7">
      <c r="C49" s="11" t="s">
        <v>24</v>
      </c>
    </row>
    <row r="50" spans="2:5" ht="38" x14ac:dyDescent="0.65">
      <c r="B50" s="12" t="s">
        <v>22</v>
      </c>
      <c r="C50" s="81">
        <v>1000</v>
      </c>
    </row>
    <row r="51" spans="2:5" ht="38" x14ac:dyDescent="0.65">
      <c r="B51" s="12" t="s">
        <v>23</v>
      </c>
      <c r="C51" s="82">
        <v>1500</v>
      </c>
    </row>
    <row r="52" spans="2:5" ht="19.5" thickBot="1" x14ac:dyDescent="0.7">
      <c r="B52" s="13" t="s">
        <v>21</v>
      </c>
      <c r="C52" s="15">
        <v>5</v>
      </c>
    </row>
    <row r="54" spans="2:5" x14ac:dyDescent="0.65">
      <c r="B54" s="5" t="s">
        <v>25</v>
      </c>
      <c r="C54" s="38">
        <f>100*(((C51/C50)^(1/C52))-1)</f>
        <v>8.4471771197698544</v>
      </c>
    </row>
    <row r="56" spans="2:5" x14ac:dyDescent="0.65">
      <c r="B56" s="8" t="s">
        <v>44</v>
      </c>
    </row>
    <row r="57" spans="2:5" x14ac:dyDescent="0.65">
      <c r="C57" s="9" t="s">
        <v>73</v>
      </c>
    </row>
    <row r="58" spans="2:5" x14ac:dyDescent="0.65">
      <c r="B58" s="4" t="s">
        <v>26</v>
      </c>
      <c r="C58" s="20"/>
    </row>
    <row r="59" spans="2:5" x14ac:dyDescent="0.65">
      <c r="B59" s="10" t="s">
        <v>27</v>
      </c>
      <c r="C59" s="3"/>
    </row>
    <row r="60" spans="2:5" ht="38" x14ac:dyDescent="0.65">
      <c r="B60" s="21" t="s">
        <v>28</v>
      </c>
      <c r="C60" s="3"/>
    </row>
    <row r="62" spans="2:5" x14ac:dyDescent="0.65">
      <c r="B62" s="5" t="s">
        <v>29</v>
      </c>
      <c r="C62" s="16"/>
      <c r="D62" s="5"/>
      <c r="E62" s="5"/>
    </row>
    <row r="64" spans="2:5" x14ac:dyDescent="0.65">
      <c r="B64" s="182" t="s">
        <v>46</v>
      </c>
      <c r="C64" s="182"/>
      <c r="D64" s="182"/>
      <c r="E64" s="182"/>
    </row>
    <row r="65" spans="2:5" x14ac:dyDescent="0.65">
      <c r="B65" s="36"/>
      <c r="C65" s="36"/>
      <c r="D65" s="36"/>
      <c r="E65" s="36"/>
    </row>
    <row r="67" spans="2:5" ht="19.5" thickBot="1" x14ac:dyDescent="0.7">
      <c r="B67" s="8" t="s">
        <v>50</v>
      </c>
    </row>
    <row r="68" spans="2:5" x14ac:dyDescent="0.65">
      <c r="B68" s="176"/>
      <c r="C68" s="177"/>
      <c r="D68" s="177"/>
      <c r="E68" s="178"/>
    </row>
    <row r="69" spans="2:5" ht="19.5" thickBot="1" x14ac:dyDescent="0.7">
      <c r="B69" s="179"/>
      <c r="C69" s="180"/>
      <c r="D69" s="180"/>
      <c r="E69" s="181"/>
    </row>
    <row r="70" spans="2:5" x14ac:dyDescent="0.65">
      <c r="B70" s="2"/>
      <c r="D70" s="2"/>
      <c r="E70" s="2"/>
    </row>
    <row r="71" spans="2:5" x14ac:dyDescent="0.65">
      <c r="B71" s="22" t="s">
        <v>51</v>
      </c>
      <c r="C71" s="23"/>
    </row>
    <row r="73" spans="2:5" x14ac:dyDescent="0.65">
      <c r="B73" s="164" t="s">
        <v>52</v>
      </c>
      <c r="C73" s="164"/>
      <c r="D73" s="164"/>
      <c r="E73" s="164"/>
    </row>
    <row r="75" spans="2:5" x14ac:dyDescent="0.65">
      <c r="B75" s="4" t="s">
        <v>47</v>
      </c>
      <c r="C75" s="3"/>
    </row>
    <row r="76" spans="2:5" x14ac:dyDescent="0.65">
      <c r="B76" s="4" t="s">
        <v>48</v>
      </c>
      <c r="C76" s="3"/>
    </row>
    <row r="78" spans="2:5" x14ac:dyDescent="0.65">
      <c r="B78" s="5" t="s">
        <v>49</v>
      </c>
      <c r="C78" s="196">
        <v>6850</v>
      </c>
      <c r="D78" s="196"/>
      <c r="E78" s="196"/>
    </row>
    <row r="81" spans="2:5" x14ac:dyDescent="0.65">
      <c r="B81" s="182" t="s">
        <v>53</v>
      </c>
      <c r="C81" s="182"/>
      <c r="D81" s="182"/>
      <c r="E81" s="182"/>
    </row>
    <row r="82" spans="2:5" ht="19.5" thickBot="1" x14ac:dyDescent="0.7"/>
    <row r="83" spans="2:5" x14ac:dyDescent="0.65">
      <c r="B83" s="183" t="s">
        <v>54</v>
      </c>
      <c r="C83" s="184"/>
      <c r="D83" s="183" t="s">
        <v>58</v>
      </c>
      <c r="E83" s="184"/>
    </row>
    <row r="84" spans="2:5" x14ac:dyDescent="0.65">
      <c r="B84" s="24"/>
      <c r="C84" s="25" t="s">
        <v>24</v>
      </c>
      <c r="D84" s="24"/>
      <c r="E84" s="25" t="s">
        <v>24</v>
      </c>
    </row>
    <row r="85" spans="2:5" x14ac:dyDescent="0.65">
      <c r="B85" s="26" t="s">
        <v>55</v>
      </c>
      <c r="C85" s="27">
        <f>+C78</f>
        <v>6850</v>
      </c>
      <c r="D85" s="26" t="s">
        <v>59</v>
      </c>
      <c r="E85" s="31">
        <v>8</v>
      </c>
    </row>
    <row r="86" spans="2:5" x14ac:dyDescent="0.65">
      <c r="B86" s="26" t="s">
        <v>56</v>
      </c>
      <c r="C86" s="27">
        <v>150</v>
      </c>
      <c r="D86" s="26" t="s">
        <v>20</v>
      </c>
      <c r="E86" s="31">
        <v>10000</v>
      </c>
    </row>
    <row r="87" spans="2:5" x14ac:dyDescent="0.65">
      <c r="B87" s="24"/>
      <c r="C87" s="28"/>
      <c r="D87" s="26" t="s">
        <v>60</v>
      </c>
      <c r="E87" s="31">
        <v>150</v>
      </c>
    </row>
    <row r="88" spans="2:5" x14ac:dyDescent="0.65">
      <c r="B88" s="24"/>
      <c r="C88" s="28"/>
      <c r="D88" s="26" t="s">
        <v>61</v>
      </c>
      <c r="E88" s="32">
        <f>+C54</f>
        <v>8.4471771197698544</v>
      </c>
    </row>
    <row r="89" spans="2:5" x14ac:dyDescent="0.65">
      <c r="B89" s="24"/>
      <c r="C89" s="28"/>
      <c r="D89" s="24"/>
      <c r="E89" s="33"/>
    </row>
    <row r="90" spans="2:5" ht="19.5" thickBot="1" x14ac:dyDescent="0.7">
      <c r="B90" s="29" t="s">
        <v>57</v>
      </c>
      <c r="C90" s="30">
        <f>+C85*C86</f>
        <v>1027500</v>
      </c>
      <c r="D90" s="29" t="s">
        <v>62</v>
      </c>
      <c r="E90" s="30">
        <f>E86*E87*(1+E88/100)^E85</f>
        <v>2869705.1264080275</v>
      </c>
    </row>
    <row r="93" spans="2:5" x14ac:dyDescent="0.65">
      <c r="B93" s="182" t="s">
        <v>63</v>
      </c>
      <c r="C93" s="182"/>
      <c r="D93" s="182"/>
      <c r="E93" s="182"/>
    </row>
    <row r="94" spans="2:5" ht="19.5" thickBot="1" x14ac:dyDescent="0.7"/>
    <row r="95" spans="2:5" ht="19.5" thickBot="1" x14ac:dyDescent="0.7">
      <c r="B95" s="40" t="s">
        <v>74</v>
      </c>
      <c r="C95" s="165"/>
      <c r="D95" s="166"/>
      <c r="E95" s="167"/>
    </row>
    <row r="96" spans="2:5" ht="19.5" thickBot="1" x14ac:dyDescent="0.7"/>
    <row r="97" spans="2:5" x14ac:dyDescent="0.65">
      <c r="B97" s="188" t="s">
        <v>75</v>
      </c>
      <c r="C97" s="189"/>
      <c r="D97" s="188" t="s">
        <v>76</v>
      </c>
      <c r="E97" s="189"/>
    </row>
    <row r="98" spans="2:5" x14ac:dyDescent="0.65">
      <c r="B98" s="190" t="s">
        <v>253</v>
      </c>
      <c r="C98" s="191"/>
      <c r="D98" s="190" t="s">
        <v>254</v>
      </c>
      <c r="E98" s="191"/>
    </row>
    <row r="99" spans="2:5" ht="19.5" thickBot="1" x14ac:dyDescent="0.7">
      <c r="B99" s="192"/>
      <c r="C99" s="193"/>
      <c r="D99" s="192"/>
      <c r="E99" s="193"/>
    </row>
    <row r="100" spans="2:5" x14ac:dyDescent="0.65">
      <c r="B100" s="83" t="s">
        <v>255</v>
      </c>
      <c r="C100" s="86"/>
      <c r="D100" s="86" t="s">
        <v>259</v>
      </c>
      <c r="E100" s="84"/>
    </row>
    <row r="101" spans="2:5" x14ac:dyDescent="0.65">
      <c r="B101" s="26" t="s">
        <v>256</v>
      </c>
      <c r="C101" s="4"/>
      <c r="D101" s="4" t="s">
        <v>260</v>
      </c>
      <c r="E101" s="31"/>
    </row>
    <row r="102" spans="2:5" x14ac:dyDescent="0.65">
      <c r="B102" s="26" t="s">
        <v>257</v>
      </c>
      <c r="C102" s="4"/>
      <c r="D102" s="4" t="s">
        <v>261</v>
      </c>
      <c r="E102" s="31"/>
    </row>
    <row r="103" spans="2:5" ht="19.5" thickBot="1" x14ac:dyDescent="0.7">
      <c r="B103" s="29" t="s">
        <v>258</v>
      </c>
      <c r="C103" s="87"/>
      <c r="D103" s="87" t="s">
        <v>258</v>
      </c>
      <c r="E103" s="85"/>
    </row>
    <row r="104" spans="2:5" ht="19.5" thickBot="1" x14ac:dyDescent="0.7"/>
    <row r="105" spans="2:5" ht="19.5" thickBot="1" x14ac:dyDescent="0.7">
      <c r="B105" s="5" t="s">
        <v>64</v>
      </c>
      <c r="C105" s="88"/>
      <c r="D105" s="5" t="s">
        <v>65</v>
      </c>
      <c r="E105" s="89"/>
    </row>
    <row r="109" spans="2:5" x14ac:dyDescent="0.65">
      <c r="B109" s="39" t="s">
        <v>262</v>
      </c>
      <c r="C109" s="39"/>
      <c r="D109" s="39"/>
      <c r="E109" s="39"/>
    </row>
    <row r="111" spans="2:5" ht="19.5" thickBot="1" x14ac:dyDescent="0.7">
      <c r="B111" s="1" t="s">
        <v>66</v>
      </c>
    </row>
    <row r="112" spans="2:5" ht="19.5" thickBot="1" x14ac:dyDescent="0.7">
      <c r="C112" s="35" t="s">
        <v>73</v>
      </c>
    </row>
    <row r="113" spans="2:5" x14ac:dyDescent="0.65">
      <c r="B113" s="4" t="s">
        <v>67</v>
      </c>
      <c r="C113" s="34"/>
    </row>
    <row r="114" spans="2:5" x14ac:dyDescent="0.65">
      <c r="B114" s="4" t="s">
        <v>68</v>
      </c>
      <c r="C114" s="3"/>
    </row>
    <row r="115" spans="2:5" ht="19.5" thickBot="1" x14ac:dyDescent="0.7"/>
    <row r="116" spans="2:5" ht="19.5" thickBot="1" x14ac:dyDescent="0.7">
      <c r="B116" s="6" t="s">
        <v>69</v>
      </c>
      <c r="C116" s="90">
        <f>+C113-C114</f>
        <v>0</v>
      </c>
    </row>
    <row r="118" spans="2:5" x14ac:dyDescent="0.65">
      <c r="B118" s="182" t="s">
        <v>70</v>
      </c>
      <c r="C118" s="182"/>
      <c r="D118" s="182"/>
      <c r="E118" s="39"/>
    </row>
    <row r="120" spans="2:5" ht="19.5" thickBot="1" x14ac:dyDescent="0.7">
      <c r="B120" s="91" t="s">
        <v>78</v>
      </c>
      <c r="C120" s="9"/>
      <c r="D120" s="91" t="s">
        <v>79</v>
      </c>
    </row>
    <row r="121" spans="2:5" x14ac:dyDescent="0.65">
      <c r="B121" s="185"/>
      <c r="D121" s="185"/>
    </row>
    <row r="122" spans="2:5" x14ac:dyDescent="0.65">
      <c r="B122" s="186"/>
      <c r="D122" s="186"/>
    </row>
    <row r="123" spans="2:5" x14ac:dyDescent="0.65">
      <c r="B123" s="186"/>
      <c r="D123" s="186"/>
    </row>
    <row r="124" spans="2:5" ht="19.5" thickBot="1" x14ac:dyDescent="0.7">
      <c r="B124" s="187"/>
      <c r="D124" s="187"/>
    </row>
    <row r="125" spans="2:5" ht="19.5" thickBot="1" x14ac:dyDescent="0.7">
      <c r="B125" s="2"/>
    </row>
    <row r="126" spans="2:5" ht="19.5" thickBot="1" x14ac:dyDescent="0.7">
      <c r="B126" s="6" t="s">
        <v>77</v>
      </c>
      <c r="C126" s="90"/>
    </row>
    <row r="127" spans="2:5" ht="19.5" thickBot="1" x14ac:dyDescent="0.7"/>
    <row r="128" spans="2:5" ht="19.5" thickBot="1" x14ac:dyDescent="0.7">
      <c r="B128" s="173" t="s">
        <v>263</v>
      </c>
      <c r="C128" s="174"/>
      <c r="D128" s="174"/>
      <c r="E128" s="175"/>
    </row>
    <row r="129" spans="2:5" x14ac:dyDescent="0.65">
      <c r="B129" s="176"/>
      <c r="C129" s="177"/>
      <c r="D129" s="177"/>
      <c r="E129" s="178"/>
    </row>
    <row r="130" spans="2:5" ht="27.5" customHeight="1" thickBot="1" x14ac:dyDescent="0.7">
      <c r="B130" s="179"/>
      <c r="C130" s="180"/>
      <c r="D130" s="180"/>
      <c r="E130" s="181"/>
    </row>
  </sheetData>
  <mergeCells count="26">
    <mergeCell ref="C2:E3"/>
    <mergeCell ref="B2:B6"/>
    <mergeCell ref="C4:E6"/>
    <mergeCell ref="C78:E78"/>
    <mergeCell ref="B68:E69"/>
    <mergeCell ref="B73:E73"/>
    <mergeCell ref="B11:E11"/>
    <mergeCell ref="C16:E16"/>
    <mergeCell ref="B19:E19"/>
    <mergeCell ref="B46:E46"/>
    <mergeCell ref="B9:E9"/>
    <mergeCell ref="B64:E64"/>
    <mergeCell ref="B128:E128"/>
    <mergeCell ref="B129:E130"/>
    <mergeCell ref="B81:E81"/>
    <mergeCell ref="B93:E93"/>
    <mergeCell ref="B83:C83"/>
    <mergeCell ref="D83:E83"/>
    <mergeCell ref="B118:D118"/>
    <mergeCell ref="B121:B124"/>
    <mergeCell ref="D121:D124"/>
    <mergeCell ref="C95:E95"/>
    <mergeCell ref="B97:C97"/>
    <mergeCell ref="D97:E97"/>
    <mergeCell ref="B98:C99"/>
    <mergeCell ref="D98:E99"/>
  </mergeCells>
  <phoneticPr fontId="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4B6BB-8426-4879-B4C8-228E956972D9}">
  <dimension ref="A1:I225"/>
  <sheetViews>
    <sheetView showGridLines="0" topLeftCell="A186" zoomScale="70" zoomScaleNormal="70" workbookViewId="0">
      <selection activeCell="C190" sqref="C190:F220"/>
    </sheetView>
  </sheetViews>
  <sheetFormatPr baseColWidth="10" defaultRowHeight="19" x14ac:dyDescent="0.65"/>
  <cols>
    <col min="2" max="2" width="10.90625" style="1"/>
    <col min="3" max="3" width="46.90625" style="1" bestFit="1" customWidth="1"/>
    <col min="4" max="4" width="28.6328125" style="1" bestFit="1" customWidth="1"/>
    <col min="5" max="5" width="20.7265625" style="1" bestFit="1" customWidth="1"/>
    <col min="6" max="6" width="25.6328125" style="1" bestFit="1" customWidth="1"/>
    <col min="7" max="7" width="10.1796875" style="1" bestFit="1" customWidth="1"/>
    <col min="8" max="8" width="11.6328125" style="1" bestFit="1" customWidth="1"/>
    <col min="9" max="9" width="17.08984375" style="1" customWidth="1"/>
    <col min="10" max="16384" width="10.90625" style="1"/>
  </cols>
  <sheetData>
    <row r="1" spans="3:9" customFormat="1" ht="14.5" x14ac:dyDescent="0.35"/>
    <row r="2" spans="3:9" customFormat="1" ht="14.5" x14ac:dyDescent="0.35">
      <c r="C2" s="17"/>
      <c r="D2" s="37"/>
      <c r="E2" s="17"/>
      <c r="F2" s="17"/>
      <c r="G2" s="17"/>
      <c r="H2" s="17"/>
      <c r="I2" s="17"/>
    </row>
    <row r="3" spans="3:9" customFormat="1" ht="14.5" customHeight="1" x14ac:dyDescent="0.35">
      <c r="D3" s="194" t="s">
        <v>71</v>
      </c>
      <c r="E3" s="194"/>
      <c r="F3" s="194"/>
      <c r="G3" s="194"/>
      <c r="H3" s="194"/>
      <c r="I3" s="194"/>
    </row>
    <row r="4" spans="3:9" customFormat="1" ht="27" customHeight="1" x14ac:dyDescent="0.35">
      <c r="D4" s="194"/>
      <c r="E4" s="194"/>
      <c r="F4" s="194"/>
      <c r="G4" s="194"/>
      <c r="H4" s="194"/>
      <c r="I4" s="194"/>
    </row>
    <row r="5" spans="3:9" customFormat="1" ht="14.5" customHeight="1" x14ac:dyDescent="0.35">
      <c r="D5" s="172" t="s">
        <v>80</v>
      </c>
      <c r="E5" s="172"/>
      <c r="F5" s="172"/>
      <c r="G5" s="172"/>
      <c r="H5" s="172"/>
      <c r="I5" s="172"/>
    </row>
    <row r="6" spans="3:9" customFormat="1" ht="14.5" customHeight="1" x14ac:dyDescent="0.35">
      <c r="D6" s="172"/>
      <c r="E6" s="172"/>
      <c r="F6" s="172"/>
      <c r="G6" s="172"/>
      <c r="H6" s="172"/>
      <c r="I6" s="172"/>
    </row>
    <row r="7" spans="3:9" customFormat="1" ht="14.5" customHeight="1" x14ac:dyDescent="0.35">
      <c r="D7" s="172"/>
      <c r="E7" s="172"/>
      <c r="F7" s="172"/>
      <c r="G7" s="172"/>
      <c r="H7" s="172"/>
      <c r="I7" s="172"/>
    </row>
    <row r="8" spans="3:9" customFormat="1" ht="14.5" x14ac:dyDescent="0.35">
      <c r="C8" s="17"/>
      <c r="D8" s="37"/>
      <c r="E8" s="17"/>
      <c r="F8" s="17"/>
      <c r="G8" s="17"/>
      <c r="H8" s="17"/>
      <c r="I8" s="17"/>
    </row>
    <row r="9" spans="3:9" customFormat="1" ht="14.5" x14ac:dyDescent="0.35"/>
    <row r="11" spans="3:9" x14ac:dyDescent="0.65">
      <c r="C11" s="182" t="s">
        <v>90</v>
      </c>
      <c r="D11" s="182"/>
      <c r="E11" s="182"/>
      <c r="F11" s="182"/>
      <c r="G11" s="182"/>
      <c r="H11" s="182"/>
      <c r="I11" s="182"/>
    </row>
    <row r="13" spans="3:9" x14ac:dyDescent="0.65">
      <c r="C13" s="204" t="s">
        <v>91</v>
      </c>
      <c r="D13" s="204"/>
      <c r="E13" s="204"/>
      <c r="F13" s="204"/>
      <c r="G13" s="204"/>
      <c r="H13" s="204"/>
      <c r="I13" s="204"/>
    </row>
    <row r="14" spans="3:9" ht="19.5" thickBot="1" x14ac:dyDescent="0.7"/>
    <row r="15" spans="3:9" ht="19.5" thickBot="1" x14ac:dyDescent="0.7">
      <c r="C15" s="8" t="s">
        <v>92</v>
      </c>
      <c r="D15" s="165"/>
      <c r="E15" s="166"/>
      <c r="F15" s="167"/>
    </row>
    <row r="16" spans="3:9" ht="19.5" thickBot="1" x14ac:dyDescent="0.7">
      <c r="C16" s="8" t="s">
        <v>93</v>
      </c>
      <c r="D16" s="165"/>
      <c r="E16" s="166"/>
      <c r="F16" s="167"/>
    </row>
    <row r="17" spans="3:9" ht="19.5" thickBot="1" x14ac:dyDescent="0.7">
      <c r="C17" s="164" t="s">
        <v>94</v>
      </c>
      <c r="D17" s="164"/>
      <c r="E17" s="164"/>
      <c r="F17" s="164"/>
    </row>
    <row r="18" spans="3:9" ht="19.5" thickBot="1" x14ac:dyDescent="0.7">
      <c r="C18" s="41" t="s">
        <v>86</v>
      </c>
      <c r="D18" s="165"/>
      <c r="E18" s="166"/>
      <c r="F18" s="167"/>
    </row>
    <row r="19" spans="3:9" ht="19.5" thickBot="1" x14ac:dyDescent="0.7">
      <c r="C19" s="41" t="s">
        <v>87</v>
      </c>
      <c r="D19" s="165"/>
      <c r="E19" s="166"/>
      <c r="F19" s="167"/>
    </row>
    <row r="20" spans="3:9" ht="19.5" thickBot="1" x14ac:dyDescent="0.7">
      <c r="C20" s="41" t="s">
        <v>88</v>
      </c>
      <c r="D20" s="165"/>
      <c r="E20" s="166"/>
      <c r="F20" s="167"/>
    </row>
    <row r="21" spans="3:9" ht="19.5" thickBot="1" x14ac:dyDescent="0.7">
      <c r="C21" s="41" t="s">
        <v>89</v>
      </c>
      <c r="D21" s="165"/>
      <c r="E21" s="166"/>
      <c r="F21" s="167"/>
    </row>
    <row r="23" spans="3:9" x14ac:dyDescent="0.65">
      <c r="C23" s="204" t="s">
        <v>95</v>
      </c>
      <c r="D23" s="204"/>
      <c r="E23" s="204"/>
      <c r="F23" s="204"/>
      <c r="G23" s="204"/>
      <c r="H23" s="204"/>
      <c r="I23" s="204"/>
    </row>
    <row r="24" spans="3:9" ht="19.5" thickBot="1" x14ac:dyDescent="0.7"/>
    <row r="25" spans="3:9" ht="19.5" thickBot="1" x14ac:dyDescent="0.7">
      <c r="C25" s="43" t="s">
        <v>81</v>
      </c>
      <c r="D25" s="44" t="s">
        <v>82</v>
      </c>
      <c r="E25" s="44" t="s">
        <v>83</v>
      </c>
      <c r="F25" s="45" t="s">
        <v>84</v>
      </c>
    </row>
    <row r="26" spans="3:9" x14ac:dyDescent="0.65">
      <c r="C26" s="42"/>
      <c r="D26" s="42"/>
      <c r="E26" s="42"/>
      <c r="F26" s="42"/>
    </row>
    <row r="28" spans="3:9" x14ac:dyDescent="0.65">
      <c r="C28" s="5" t="s">
        <v>85</v>
      </c>
      <c r="D28" s="198"/>
      <c r="E28" s="198"/>
      <c r="F28" s="198"/>
    </row>
    <row r="31" spans="3:9" x14ac:dyDescent="0.65">
      <c r="C31" s="204" t="s">
        <v>96</v>
      </c>
      <c r="D31" s="204"/>
      <c r="E31" s="204"/>
      <c r="F31" s="204"/>
      <c r="G31" s="204"/>
      <c r="H31" s="204"/>
      <c r="I31" s="204"/>
    </row>
    <row r="32" spans="3:9" ht="19.5" thickBot="1" x14ac:dyDescent="0.7"/>
    <row r="33" spans="3:9" ht="19.5" thickBot="1" x14ac:dyDescent="0.7">
      <c r="C33" s="8" t="s">
        <v>97</v>
      </c>
      <c r="D33" s="165"/>
      <c r="E33" s="166"/>
      <c r="F33" s="167"/>
    </row>
    <row r="34" spans="3:9" ht="19.5" thickBot="1" x14ac:dyDescent="0.7">
      <c r="C34" s="8"/>
    </row>
    <row r="35" spans="3:9" ht="19.5" thickBot="1" x14ac:dyDescent="0.7">
      <c r="C35" s="8" t="s">
        <v>106</v>
      </c>
      <c r="D35" s="165"/>
      <c r="E35" s="166"/>
      <c r="F35" s="167"/>
    </row>
    <row r="36" spans="3:9" x14ac:dyDescent="0.65">
      <c r="C36" s="8"/>
    </row>
    <row r="37" spans="3:9" x14ac:dyDescent="0.65">
      <c r="C37" s="5" t="s">
        <v>114</v>
      </c>
      <c r="D37" s="5"/>
      <c r="E37" s="5"/>
      <c r="F37" s="5"/>
      <c r="G37" s="5"/>
      <c r="H37" s="5"/>
      <c r="I37" s="5"/>
    </row>
    <row r="39" spans="3:9" x14ac:dyDescent="0.65">
      <c r="C39" s="7" t="s">
        <v>98</v>
      </c>
      <c r="D39" s="7" t="s">
        <v>105</v>
      </c>
      <c r="E39" s="7" t="s">
        <v>109</v>
      </c>
      <c r="F39" s="7" t="s">
        <v>110</v>
      </c>
    </row>
    <row r="40" spans="3:9" x14ac:dyDescent="0.65">
      <c r="C40" s="4" t="s">
        <v>99</v>
      </c>
      <c r="D40" s="62">
        <v>0.2</v>
      </c>
      <c r="E40" s="4"/>
      <c r="F40" s="4"/>
    </row>
    <row r="41" spans="3:9" x14ac:dyDescent="0.65">
      <c r="C41" s="4" t="s">
        <v>100</v>
      </c>
      <c r="D41" s="62">
        <v>0.15</v>
      </c>
      <c r="E41" s="4"/>
      <c r="F41" s="4"/>
    </row>
    <row r="42" spans="3:9" x14ac:dyDescent="0.65">
      <c r="C42" s="4" t="s">
        <v>101</v>
      </c>
      <c r="D42" s="62">
        <v>0.15</v>
      </c>
      <c r="E42" s="4"/>
      <c r="F42" s="4"/>
    </row>
    <row r="43" spans="3:9" x14ac:dyDescent="0.65">
      <c r="C43" s="4" t="s">
        <v>102</v>
      </c>
      <c r="D43" s="62">
        <v>0.15</v>
      </c>
      <c r="E43" s="4"/>
      <c r="F43" s="4"/>
    </row>
    <row r="44" spans="3:9" x14ac:dyDescent="0.65">
      <c r="C44" s="4" t="s">
        <v>103</v>
      </c>
      <c r="D44" s="62">
        <v>0.1</v>
      </c>
      <c r="E44" s="4"/>
      <c r="F44" s="4"/>
    </row>
    <row r="45" spans="3:9" x14ac:dyDescent="0.65">
      <c r="C45" s="4" t="s">
        <v>104</v>
      </c>
      <c r="D45" s="62">
        <v>0.1</v>
      </c>
      <c r="E45" s="4"/>
      <c r="F45" s="4"/>
    </row>
    <row r="46" spans="3:9" x14ac:dyDescent="0.65">
      <c r="C46" s="4" t="s">
        <v>107</v>
      </c>
      <c r="D46" s="62">
        <v>0.15</v>
      </c>
      <c r="E46" s="4"/>
      <c r="F46" s="4"/>
    </row>
    <row r="47" spans="3:9" x14ac:dyDescent="0.65">
      <c r="C47" s="46" t="s">
        <v>108</v>
      </c>
      <c r="D47" s="63">
        <f>SUM(D40:D46)</f>
        <v>1</v>
      </c>
      <c r="E47" s="46"/>
      <c r="F47" s="46"/>
    </row>
    <row r="49" spans="3:9" ht="19.5" thickBot="1" x14ac:dyDescent="0.7">
      <c r="C49" s="211" t="s">
        <v>111</v>
      </c>
      <c r="D49" s="196"/>
      <c r="E49" s="196"/>
      <c r="F49" s="196"/>
      <c r="G49" s="196"/>
      <c r="H49" s="196"/>
      <c r="I49" s="196"/>
    </row>
    <row r="50" spans="3:9" x14ac:dyDescent="0.65">
      <c r="C50" s="176"/>
      <c r="D50" s="177"/>
      <c r="E50" s="177"/>
      <c r="F50" s="177"/>
      <c r="G50" s="177"/>
      <c r="H50" s="177"/>
      <c r="I50" s="178"/>
    </row>
    <row r="51" spans="3:9" ht="19.5" thickBot="1" x14ac:dyDescent="0.7">
      <c r="C51" s="179"/>
      <c r="D51" s="180"/>
      <c r="E51" s="180"/>
      <c r="F51" s="180"/>
      <c r="G51" s="180"/>
      <c r="H51" s="180"/>
      <c r="I51" s="181"/>
    </row>
    <row r="53" spans="3:9" x14ac:dyDescent="0.65">
      <c r="C53" s="204" t="s">
        <v>112</v>
      </c>
      <c r="D53" s="204"/>
      <c r="E53" s="204"/>
      <c r="F53" s="204"/>
      <c r="G53" s="61"/>
      <c r="H53" s="61"/>
      <c r="I53" s="61"/>
    </row>
    <row r="55" spans="3:9" x14ac:dyDescent="0.65">
      <c r="C55" s="204" t="s">
        <v>113</v>
      </c>
      <c r="D55" s="204"/>
      <c r="E55" s="204"/>
      <c r="F55" s="204"/>
      <c r="G55" s="61"/>
      <c r="H55" s="61"/>
      <c r="I55" s="61"/>
    </row>
    <row r="56" spans="3:9" ht="19.5" thickBot="1" x14ac:dyDescent="0.7"/>
    <row r="57" spans="3:9" ht="52.5" customHeight="1" thickBot="1" x14ac:dyDescent="0.7">
      <c r="C57" s="40" t="s">
        <v>264</v>
      </c>
      <c r="D57" s="165"/>
      <c r="E57" s="166"/>
      <c r="F57" s="167"/>
    </row>
    <row r="59" spans="3:9" x14ac:dyDescent="0.65">
      <c r="C59" s="40" t="s">
        <v>115</v>
      </c>
    </row>
    <row r="61" spans="3:9" x14ac:dyDescent="0.65">
      <c r="C61" s="47" t="s">
        <v>122</v>
      </c>
      <c r="D61" s="47" t="s">
        <v>119</v>
      </c>
      <c r="E61" s="47" t="s">
        <v>120</v>
      </c>
      <c r="F61" s="47" t="s">
        <v>121</v>
      </c>
    </row>
    <row r="62" spans="3:9" x14ac:dyDescent="0.65">
      <c r="C62" s="198"/>
      <c r="D62" s="4" t="s">
        <v>116</v>
      </c>
      <c r="E62" s="4"/>
      <c r="F62" s="4"/>
    </row>
    <row r="63" spans="3:9" x14ac:dyDescent="0.65">
      <c r="C63" s="198"/>
      <c r="D63" s="4" t="s">
        <v>117</v>
      </c>
      <c r="E63" s="4"/>
      <c r="F63" s="4"/>
    </row>
    <row r="64" spans="3:9" x14ac:dyDescent="0.65">
      <c r="C64" s="198"/>
      <c r="D64" s="4" t="s">
        <v>118</v>
      </c>
      <c r="E64" s="4"/>
      <c r="F64" s="4"/>
    </row>
    <row r="66" spans="3:9" x14ac:dyDescent="0.65">
      <c r="C66" s="211" t="s">
        <v>123</v>
      </c>
      <c r="D66" s="196"/>
      <c r="E66" s="196"/>
      <c r="F66" s="196"/>
      <c r="G66" s="196"/>
      <c r="H66" s="196"/>
      <c r="I66" s="196"/>
    </row>
    <row r="67" spans="3:9" x14ac:dyDescent="0.65">
      <c r="C67" s="212"/>
      <c r="D67" s="213"/>
      <c r="E67" s="213"/>
      <c r="F67" s="213"/>
      <c r="G67" s="213"/>
      <c r="H67" s="213"/>
      <c r="I67" s="214"/>
    </row>
    <row r="68" spans="3:9" x14ac:dyDescent="0.65">
      <c r="C68" s="215"/>
      <c r="D68" s="169"/>
      <c r="E68" s="169"/>
      <c r="F68" s="169"/>
      <c r="G68" s="169"/>
      <c r="H68" s="169"/>
      <c r="I68" s="216"/>
    </row>
    <row r="71" spans="3:9" x14ac:dyDescent="0.65">
      <c r="C71" s="182" t="s">
        <v>124</v>
      </c>
      <c r="D71" s="182"/>
      <c r="E71" s="182"/>
      <c r="F71" s="182"/>
      <c r="G71" s="182"/>
      <c r="H71" s="182"/>
      <c r="I71" s="182"/>
    </row>
    <row r="73" spans="3:9" x14ac:dyDescent="0.65">
      <c r="C73" s="200" t="s">
        <v>125</v>
      </c>
      <c r="D73" s="200"/>
      <c r="E73" s="200"/>
      <c r="F73" s="200"/>
      <c r="G73" s="200"/>
      <c r="H73" s="200"/>
      <c r="I73" s="200"/>
    </row>
    <row r="74" spans="3:9" ht="19.5" thickBot="1" x14ac:dyDescent="0.7">
      <c r="C74" s="2"/>
      <c r="D74" s="2"/>
    </row>
    <row r="75" spans="3:9" x14ac:dyDescent="0.65">
      <c r="C75" s="209" t="s">
        <v>133</v>
      </c>
      <c r="D75" s="210"/>
      <c r="E75" s="201" t="s">
        <v>131</v>
      </c>
      <c r="F75" s="202"/>
      <c r="G75" s="202"/>
      <c r="H75" s="202"/>
      <c r="I75" s="203"/>
    </row>
    <row r="76" spans="3:9" x14ac:dyDescent="0.65">
      <c r="C76" s="24"/>
      <c r="D76" s="33"/>
      <c r="E76" s="222"/>
      <c r="F76" s="217"/>
      <c r="G76" s="217"/>
      <c r="H76" s="217"/>
      <c r="I76" s="223"/>
    </row>
    <row r="77" spans="3:9" x14ac:dyDescent="0.65">
      <c r="C77" s="205" t="s">
        <v>126</v>
      </c>
      <c r="D77" s="206"/>
      <c r="E77" s="222"/>
      <c r="F77" s="217"/>
      <c r="G77" s="217"/>
      <c r="H77" s="217"/>
      <c r="I77" s="223"/>
    </row>
    <row r="78" spans="3:9" ht="25" customHeight="1" x14ac:dyDescent="0.65">
      <c r="C78" s="207"/>
      <c r="D78" s="208"/>
      <c r="E78" s="222"/>
      <c r="F78" s="217"/>
      <c r="G78" s="217"/>
      <c r="H78" s="217"/>
      <c r="I78" s="223"/>
    </row>
    <row r="79" spans="3:9" x14ac:dyDescent="0.65">
      <c r="C79" s="24"/>
      <c r="D79" s="33"/>
      <c r="E79" s="222"/>
      <c r="F79" s="217"/>
      <c r="G79" s="217"/>
      <c r="H79" s="217"/>
      <c r="I79" s="223"/>
    </row>
    <row r="80" spans="3:9" x14ac:dyDescent="0.65">
      <c r="C80" s="49" t="s">
        <v>127</v>
      </c>
      <c r="D80" s="31"/>
      <c r="E80" s="222"/>
      <c r="F80" s="217"/>
      <c r="G80" s="217"/>
      <c r="H80" s="217"/>
      <c r="I80" s="223"/>
    </row>
    <row r="81" spans="3:9" x14ac:dyDescent="0.65">
      <c r="C81" s="49" t="s">
        <v>128</v>
      </c>
      <c r="D81" s="31"/>
      <c r="E81" s="222"/>
      <c r="F81" s="217"/>
      <c r="G81" s="217"/>
      <c r="H81" s="217"/>
      <c r="I81" s="223"/>
    </row>
    <row r="82" spans="3:9" x14ac:dyDescent="0.65">
      <c r="C82" s="24"/>
      <c r="D82" s="33"/>
      <c r="E82" s="222"/>
      <c r="F82" s="217"/>
      <c r="G82" s="217"/>
      <c r="H82" s="217"/>
      <c r="I82" s="223"/>
    </row>
    <row r="83" spans="3:9" x14ac:dyDescent="0.65">
      <c r="C83" s="49" t="s">
        <v>129</v>
      </c>
      <c r="D83" s="31"/>
      <c r="E83" s="222"/>
      <c r="F83" s="217"/>
      <c r="G83" s="217"/>
      <c r="H83" s="217"/>
      <c r="I83" s="223"/>
    </row>
    <row r="84" spans="3:9" ht="19.5" thickBot="1" x14ac:dyDescent="0.7">
      <c r="C84" s="49"/>
      <c r="D84" s="33"/>
      <c r="E84" s="222"/>
      <c r="F84" s="217"/>
      <c r="G84" s="217"/>
      <c r="H84" s="217"/>
      <c r="I84" s="223"/>
    </row>
    <row r="85" spans="3:9" ht="19.5" thickBot="1" x14ac:dyDescent="0.7">
      <c r="C85" s="50" t="s">
        <v>130</v>
      </c>
      <c r="D85" s="51">
        <f>+D83-D81</f>
        <v>0</v>
      </c>
      <c r="E85" s="48" t="s">
        <v>132</v>
      </c>
      <c r="F85" s="224"/>
      <c r="G85" s="225"/>
      <c r="H85" s="225"/>
      <c r="I85" s="226"/>
    </row>
    <row r="88" spans="3:9" x14ac:dyDescent="0.65">
      <c r="C88" s="182" t="s">
        <v>134</v>
      </c>
      <c r="D88" s="182"/>
      <c r="E88" s="182"/>
      <c r="F88" s="182"/>
      <c r="G88" s="182"/>
      <c r="H88" s="182"/>
      <c r="I88" s="182"/>
    </row>
    <row r="91" spans="3:9" ht="19.5" thickBot="1" x14ac:dyDescent="0.7">
      <c r="C91" s="52" t="s">
        <v>135</v>
      </c>
      <c r="E91" s="53" t="s">
        <v>136</v>
      </c>
      <c r="F91" s="54" t="s">
        <v>110</v>
      </c>
    </row>
    <row r="92" spans="3:9" x14ac:dyDescent="0.65">
      <c r="C92" s="185"/>
      <c r="E92" s="4" t="s">
        <v>137</v>
      </c>
      <c r="F92" s="4"/>
    </row>
    <row r="93" spans="3:9" x14ac:dyDescent="0.65">
      <c r="C93" s="186"/>
      <c r="E93" s="4" t="s">
        <v>138</v>
      </c>
      <c r="F93" s="4"/>
    </row>
    <row r="94" spans="3:9" x14ac:dyDescent="0.65">
      <c r="C94" s="186"/>
      <c r="E94" s="4" t="s">
        <v>139</v>
      </c>
      <c r="F94" s="4"/>
    </row>
    <row r="95" spans="3:9" x14ac:dyDescent="0.65">
      <c r="C95" s="186"/>
      <c r="E95" s="4" t="s">
        <v>140</v>
      </c>
      <c r="F95" s="4"/>
    </row>
    <row r="96" spans="3:9" ht="19.5" thickBot="1" x14ac:dyDescent="0.7">
      <c r="C96" s="187"/>
      <c r="E96" s="4" t="s">
        <v>141</v>
      </c>
      <c r="F96" s="4"/>
    </row>
    <row r="97" spans="3:6" ht="19.5" thickBot="1" x14ac:dyDescent="0.7"/>
    <row r="98" spans="3:6" x14ac:dyDescent="0.65">
      <c r="C98" s="185"/>
      <c r="E98" s="4" t="s">
        <v>137</v>
      </c>
      <c r="F98" s="4"/>
    </row>
    <row r="99" spans="3:6" x14ac:dyDescent="0.65">
      <c r="C99" s="186"/>
      <c r="E99" s="4" t="s">
        <v>138</v>
      </c>
      <c r="F99" s="4"/>
    </row>
    <row r="100" spans="3:6" x14ac:dyDescent="0.65">
      <c r="C100" s="186"/>
      <c r="E100" s="4" t="s">
        <v>139</v>
      </c>
      <c r="F100" s="4"/>
    </row>
    <row r="101" spans="3:6" x14ac:dyDescent="0.65">
      <c r="C101" s="186"/>
      <c r="E101" s="4" t="s">
        <v>140</v>
      </c>
      <c r="F101" s="4"/>
    </row>
    <row r="102" spans="3:6" ht="19.5" thickBot="1" x14ac:dyDescent="0.7">
      <c r="C102" s="187"/>
      <c r="E102" s="4" t="s">
        <v>141</v>
      </c>
      <c r="F102" s="4"/>
    </row>
    <row r="103" spans="3:6" ht="19.5" thickBot="1" x14ac:dyDescent="0.7"/>
    <row r="104" spans="3:6" x14ac:dyDescent="0.65">
      <c r="C104" s="185"/>
      <c r="E104" s="4" t="s">
        <v>137</v>
      </c>
      <c r="F104" s="4"/>
    </row>
    <row r="105" spans="3:6" x14ac:dyDescent="0.65">
      <c r="C105" s="186"/>
      <c r="E105" s="4" t="s">
        <v>138</v>
      </c>
      <c r="F105" s="4"/>
    </row>
    <row r="106" spans="3:6" x14ac:dyDescent="0.65">
      <c r="C106" s="186"/>
      <c r="E106" s="4" t="s">
        <v>139</v>
      </c>
      <c r="F106" s="4"/>
    </row>
    <row r="107" spans="3:6" x14ac:dyDescent="0.65">
      <c r="C107" s="186"/>
      <c r="E107" s="4" t="s">
        <v>140</v>
      </c>
      <c r="F107" s="4"/>
    </row>
    <row r="108" spans="3:6" ht="19.5" thickBot="1" x14ac:dyDescent="0.7">
      <c r="C108" s="187"/>
      <c r="E108" s="4" t="s">
        <v>141</v>
      </c>
      <c r="F108" s="4"/>
    </row>
    <row r="109" spans="3:6" ht="19.5" thickBot="1" x14ac:dyDescent="0.7"/>
    <row r="110" spans="3:6" x14ac:dyDescent="0.65">
      <c r="C110" s="185"/>
      <c r="E110" s="4" t="s">
        <v>137</v>
      </c>
      <c r="F110" s="4"/>
    </row>
    <row r="111" spans="3:6" x14ac:dyDescent="0.65">
      <c r="C111" s="186"/>
      <c r="E111" s="4" t="s">
        <v>138</v>
      </c>
      <c r="F111" s="4"/>
    </row>
    <row r="112" spans="3:6" x14ac:dyDescent="0.65">
      <c r="C112" s="186"/>
      <c r="E112" s="4" t="s">
        <v>139</v>
      </c>
      <c r="F112" s="4"/>
    </row>
    <row r="113" spans="3:9" x14ac:dyDescent="0.65">
      <c r="C113" s="186"/>
      <c r="E113" s="4" t="s">
        <v>140</v>
      </c>
      <c r="F113" s="4"/>
    </row>
    <row r="114" spans="3:9" ht="19.5" thickBot="1" x14ac:dyDescent="0.7">
      <c r="C114" s="187"/>
      <c r="E114" s="4" t="s">
        <v>141</v>
      </c>
      <c r="F114" s="4"/>
    </row>
    <row r="115" spans="3:9" ht="19.5" thickBot="1" x14ac:dyDescent="0.7"/>
    <row r="116" spans="3:9" x14ac:dyDescent="0.65">
      <c r="C116" s="185"/>
      <c r="E116" s="4" t="s">
        <v>137</v>
      </c>
      <c r="F116" s="4"/>
    </row>
    <row r="117" spans="3:9" x14ac:dyDescent="0.65">
      <c r="C117" s="186"/>
      <c r="E117" s="4" t="s">
        <v>138</v>
      </c>
      <c r="F117" s="4"/>
    </row>
    <row r="118" spans="3:9" x14ac:dyDescent="0.65">
      <c r="C118" s="186"/>
      <c r="E118" s="4" t="s">
        <v>139</v>
      </c>
      <c r="F118" s="4"/>
    </row>
    <row r="119" spans="3:9" x14ac:dyDescent="0.65">
      <c r="C119" s="186"/>
      <c r="E119" s="4" t="s">
        <v>140</v>
      </c>
      <c r="F119" s="4"/>
    </row>
    <row r="120" spans="3:9" ht="19.5" thickBot="1" x14ac:dyDescent="0.7">
      <c r="C120" s="187"/>
      <c r="E120" s="4" t="s">
        <v>141</v>
      </c>
      <c r="F120" s="4"/>
    </row>
    <row r="122" spans="3:9" ht="19.5" thickBot="1" x14ac:dyDescent="0.7">
      <c r="C122" s="211" t="s">
        <v>142</v>
      </c>
      <c r="D122" s="196"/>
      <c r="E122" s="196"/>
      <c r="F122" s="196"/>
      <c r="G122" s="196"/>
      <c r="H122" s="196"/>
      <c r="I122" s="196"/>
    </row>
    <row r="123" spans="3:9" x14ac:dyDescent="0.65">
      <c r="C123" s="176"/>
      <c r="D123" s="177"/>
      <c r="E123" s="177"/>
      <c r="F123" s="177"/>
      <c r="G123" s="177"/>
      <c r="H123" s="177"/>
      <c r="I123" s="178"/>
    </row>
    <row r="124" spans="3:9" ht="19.5" thickBot="1" x14ac:dyDescent="0.7">
      <c r="C124" s="179"/>
      <c r="D124" s="180"/>
      <c r="E124" s="180"/>
      <c r="F124" s="180"/>
      <c r="G124" s="180"/>
      <c r="H124" s="180"/>
      <c r="I124" s="181"/>
    </row>
    <row r="126" spans="3:9" x14ac:dyDescent="0.65">
      <c r="C126" s="182" t="s">
        <v>143</v>
      </c>
      <c r="D126" s="182"/>
      <c r="E126" s="182"/>
      <c r="F126" s="182"/>
      <c r="G126" s="182"/>
      <c r="H126" s="182"/>
      <c r="I126" s="182"/>
    </row>
    <row r="127" spans="3:9" ht="19.5" thickBot="1" x14ac:dyDescent="0.7"/>
    <row r="128" spans="3:9" x14ac:dyDescent="0.65">
      <c r="C128" s="219" t="s">
        <v>144</v>
      </c>
      <c r="D128" s="176"/>
      <c r="E128" s="177"/>
      <c r="F128" s="177"/>
      <c r="G128" s="177"/>
      <c r="H128" s="177"/>
      <c r="I128" s="178"/>
    </row>
    <row r="129" spans="3:9" ht="19.5" thickBot="1" x14ac:dyDescent="0.7">
      <c r="C129" s="220"/>
      <c r="D129" s="179"/>
      <c r="E129" s="180"/>
      <c r="F129" s="180"/>
      <c r="G129" s="180"/>
      <c r="H129" s="180"/>
      <c r="I129" s="181"/>
    </row>
    <row r="131" spans="3:9" x14ac:dyDescent="0.65">
      <c r="C131" s="221" t="s">
        <v>145</v>
      </c>
      <c r="D131" s="7" t="s">
        <v>156</v>
      </c>
      <c r="E131" s="7" t="s">
        <v>157</v>
      </c>
      <c r="F131" s="7" t="s">
        <v>110</v>
      </c>
    </row>
    <row r="132" spans="3:9" x14ac:dyDescent="0.65">
      <c r="C132" s="221"/>
      <c r="D132" s="4" t="s">
        <v>146</v>
      </c>
      <c r="E132" s="55"/>
      <c r="F132" s="4"/>
    </row>
    <row r="133" spans="3:9" x14ac:dyDescent="0.65">
      <c r="C133" s="221"/>
      <c r="D133" s="4" t="s">
        <v>265</v>
      </c>
      <c r="E133" s="55"/>
      <c r="F133" s="4"/>
    </row>
    <row r="134" spans="3:9" x14ac:dyDescent="0.65">
      <c r="C134" s="221"/>
      <c r="D134" s="4" t="s">
        <v>147</v>
      </c>
      <c r="E134" s="55"/>
      <c r="F134" s="4"/>
    </row>
    <row r="135" spans="3:9" x14ac:dyDescent="0.65">
      <c r="C135" s="221"/>
      <c r="D135" s="4" t="s">
        <v>148</v>
      </c>
      <c r="E135" s="55"/>
      <c r="F135" s="4"/>
    </row>
    <row r="136" spans="3:9" x14ac:dyDescent="0.65">
      <c r="C136" s="221"/>
      <c r="D136" s="4" t="s">
        <v>149</v>
      </c>
      <c r="E136" s="55"/>
      <c r="F136" s="4"/>
    </row>
    <row r="137" spans="3:9" x14ac:dyDescent="0.65">
      <c r="C137" s="221"/>
      <c r="D137" s="4" t="s">
        <v>150</v>
      </c>
      <c r="E137" s="55"/>
      <c r="F137" s="4"/>
    </row>
    <row r="138" spans="3:9" x14ac:dyDescent="0.65">
      <c r="C138" s="221"/>
      <c r="D138" s="4" t="s">
        <v>151</v>
      </c>
      <c r="E138" s="55"/>
      <c r="F138" s="4"/>
    </row>
    <row r="139" spans="3:9" x14ac:dyDescent="0.65">
      <c r="C139" s="221"/>
      <c r="D139" s="4" t="s">
        <v>152</v>
      </c>
      <c r="E139" s="55"/>
      <c r="F139" s="4"/>
    </row>
    <row r="140" spans="3:9" x14ac:dyDescent="0.65">
      <c r="C140" s="221"/>
      <c r="D140" s="4" t="s">
        <v>153</v>
      </c>
      <c r="E140" s="55"/>
      <c r="F140" s="4"/>
    </row>
    <row r="141" spans="3:9" x14ac:dyDescent="0.65">
      <c r="C141" s="221"/>
      <c r="D141" s="4" t="s">
        <v>154</v>
      </c>
      <c r="E141" s="55"/>
      <c r="F141" s="4"/>
    </row>
    <row r="142" spans="3:9" x14ac:dyDescent="0.65">
      <c r="C142" s="221"/>
      <c r="D142" s="4" t="s">
        <v>155</v>
      </c>
      <c r="E142" s="55"/>
      <c r="F142" s="4"/>
    </row>
    <row r="143" spans="3:9" ht="19.5" thickBot="1" x14ac:dyDescent="0.7"/>
    <row r="144" spans="3:9" ht="51" customHeight="1" thickBot="1" x14ac:dyDescent="0.7">
      <c r="C144" s="1" t="s">
        <v>159</v>
      </c>
      <c r="D144" s="165"/>
      <c r="E144" s="166"/>
      <c r="F144" s="167"/>
    </row>
    <row r="148" spans="3:9" x14ac:dyDescent="0.65">
      <c r="C148" s="218" t="s">
        <v>158</v>
      </c>
      <c r="D148" s="218"/>
      <c r="E148" s="218"/>
      <c r="F148" s="218"/>
      <c r="G148" s="218"/>
      <c r="H148" s="218"/>
      <c r="I148" s="218"/>
    </row>
    <row r="149" spans="3:9" x14ac:dyDescent="0.65">
      <c r="C149" s="198"/>
      <c r="D149" s="198"/>
      <c r="E149" s="198"/>
      <c r="F149" s="198"/>
      <c r="G149" s="198"/>
      <c r="H149" s="198"/>
      <c r="I149" s="198"/>
    </row>
    <row r="150" spans="3:9" x14ac:dyDescent="0.65">
      <c r="C150" s="198"/>
      <c r="D150" s="198"/>
      <c r="E150" s="198"/>
      <c r="F150" s="198"/>
      <c r="G150" s="198"/>
      <c r="H150" s="198"/>
      <c r="I150" s="198"/>
    </row>
    <row r="153" spans="3:9" x14ac:dyDescent="0.65">
      <c r="C153" s="182" t="s">
        <v>160</v>
      </c>
      <c r="D153" s="182"/>
      <c r="E153" s="182"/>
      <c r="F153" s="182"/>
      <c r="G153" s="182"/>
      <c r="H153" s="182"/>
      <c r="I153" s="182"/>
    </row>
    <row r="155" spans="3:9" x14ac:dyDescent="0.65">
      <c r="C155" s="8" t="s">
        <v>168</v>
      </c>
    </row>
    <row r="157" spans="3:9" ht="43" customHeight="1" x14ac:dyDescent="0.65">
      <c r="C157" s="56" t="s">
        <v>161</v>
      </c>
      <c r="D157" s="57" t="s">
        <v>162</v>
      </c>
      <c r="E157" s="57" t="s">
        <v>163</v>
      </c>
      <c r="F157" s="57" t="s">
        <v>164</v>
      </c>
      <c r="G157" s="57" t="s">
        <v>165</v>
      </c>
      <c r="H157" s="57" t="s">
        <v>166</v>
      </c>
      <c r="I157" s="57" t="s">
        <v>167</v>
      </c>
    </row>
    <row r="158" spans="3:9" x14ac:dyDescent="0.65">
      <c r="C158" s="4"/>
      <c r="D158" s="4"/>
      <c r="E158" s="4"/>
      <c r="F158" s="4"/>
      <c r="G158" s="4"/>
      <c r="H158" s="4"/>
      <c r="I158" s="4"/>
    </row>
    <row r="159" spans="3:9" x14ac:dyDescent="0.65">
      <c r="C159" s="4"/>
      <c r="D159" s="4"/>
      <c r="E159" s="4"/>
      <c r="F159" s="4"/>
      <c r="G159" s="4"/>
      <c r="H159" s="4"/>
      <c r="I159" s="4"/>
    </row>
    <row r="160" spans="3:9" x14ac:dyDescent="0.65">
      <c r="C160" s="4"/>
      <c r="D160" s="4"/>
      <c r="E160" s="4"/>
      <c r="F160" s="4"/>
      <c r="G160" s="4"/>
      <c r="H160" s="4"/>
      <c r="I160" s="4"/>
    </row>
    <row r="161" spans="3:9" x14ac:dyDescent="0.65">
      <c r="C161" s="4"/>
      <c r="D161" s="4"/>
      <c r="E161" s="4"/>
      <c r="F161" s="4"/>
      <c r="G161" s="4"/>
      <c r="H161" s="4"/>
      <c r="I161" s="4"/>
    </row>
    <row r="162" spans="3:9" x14ac:dyDescent="0.65">
      <c r="C162" s="4"/>
      <c r="D162" s="4"/>
      <c r="E162" s="4"/>
      <c r="F162" s="4"/>
      <c r="G162" s="4"/>
      <c r="H162" s="4"/>
      <c r="I162" s="4"/>
    </row>
    <row r="163" spans="3:9" x14ac:dyDescent="0.65">
      <c r="C163" s="4"/>
      <c r="D163" s="4"/>
      <c r="E163" s="4"/>
      <c r="F163" s="4"/>
      <c r="G163" s="4"/>
      <c r="H163" s="4"/>
      <c r="I163" s="4"/>
    </row>
    <row r="164" spans="3:9" x14ac:dyDescent="0.65">
      <c r="C164" s="4"/>
      <c r="D164" s="4"/>
      <c r="E164" s="4"/>
      <c r="F164" s="4"/>
      <c r="G164" s="4"/>
      <c r="H164" s="4"/>
      <c r="I164" s="4"/>
    </row>
    <row r="165" spans="3:9" x14ac:dyDescent="0.65">
      <c r="C165" s="4"/>
      <c r="D165" s="4"/>
      <c r="E165" s="4"/>
      <c r="F165" s="4"/>
      <c r="G165" s="4"/>
      <c r="H165" s="4"/>
      <c r="I165" s="4"/>
    </row>
    <row r="166" spans="3:9" x14ac:dyDescent="0.65">
      <c r="C166" s="8"/>
    </row>
    <row r="167" spans="3:9" x14ac:dyDescent="0.65">
      <c r="C167" s="8" t="s">
        <v>169</v>
      </c>
    </row>
    <row r="168" spans="3:9" x14ac:dyDescent="0.65">
      <c r="C168" s="8"/>
    </row>
    <row r="169" spans="3:9" x14ac:dyDescent="0.65">
      <c r="C169" s="217"/>
      <c r="D169" s="217"/>
      <c r="E169" s="217"/>
    </row>
    <row r="170" spans="3:9" x14ac:dyDescent="0.65">
      <c r="C170" s="217"/>
      <c r="D170" s="217"/>
      <c r="E170" s="217"/>
    </row>
    <row r="171" spans="3:9" x14ac:dyDescent="0.65">
      <c r="C171" s="217"/>
      <c r="D171" s="217"/>
      <c r="E171" s="217"/>
    </row>
    <row r="172" spans="3:9" x14ac:dyDescent="0.65">
      <c r="C172" s="217"/>
      <c r="D172" s="217"/>
      <c r="E172" s="217"/>
    </row>
    <row r="173" spans="3:9" x14ac:dyDescent="0.65">
      <c r="C173" s="217"/>
      <c r="D173" s="217"/>
      <c r="E173" s="217"/>
    </row>
    <row r="174" spans="3:9" x14ac:dyDescent="0.65">
      <c r="C174" s="217"/>
      <c r="D174" s="217"/>
      <c r="E174" s="217"/>
    </row>
    <row r="175" spans="3:9" x14ac:dyDescent="0.65">
      <c r="C175" s="217"/>
      <c r="D175" s="217"/>
      <c r="E175" s="217"/>
    </row>
    <row r="176" spans="3:9" x14ac:dyDescent="0.65">
      <c r="C176" s="217"/>
      <c r="D176" s="217"/>
      <c r="E176" s="217"/>
    </row>
    <row r="177" spans="3:9" x14ac:dyDescent="0.65">
      <c r="C177" s="217"/>
      <c r="D177" s="217"/>
      <c r="E177" s="217"/>
    </row>
    <row r="178" spans="3:9" x14ac:dyDescent="0.65">
      <c r="C178" s="217"/>
      <c r="D178" s="217"/>
      <c r="E178" s="217"/>
    </row>
    <row r="181" spans="3:9" x14ac:dyDescent="0.65">
      <c r="C181" s="218" t="s">
        <v>170</v>
      </c>
      <c r="D181" s="218"/>
      <c r="E181" s="218"/>
      <c r="F181" s="218"/>
      <c r="G181" s="218"/>
      <c r="H181" s="218"/>
      <c r="I181" s="218"/>
    </row>
    <row r="182" spans="3:9" x14ac:dyDescent="0.65">
      <c r="C182" s="198"/>
      <c r="D182" s="198"/>
      <c r="E182" s="198"/>
      <c r="F182" s="198"/>
      <c r="G182" s="198"/>
      <c r="H182" s="198"/>
      <c r="I182" s="198"/>
    </row>
    <row r="183" spans="3:9" x14ac:dyDescent="0.65">
      <c r="C183" s="198"/>
      <c r="D183" s="198"/>
      <c r="E183" s="198"/>
      <c r="F183" s="198"/>
      <c r="G183" s="198"/>
      <c r="H183" s="198"/>
      <c r="I183" s="198"/>
    </row>
    <row r="186" spans="3:9" x14ac:dyDescent="0.65">
      <c r="C186" s="182" t="s">
        <v>171</v>
      </c>
      <c r="D186" s="182"/>
      <c r="E186" s="182"/>
      <c r="F186" s="182"/>
      <c r="G186" s="182"/>
      <c r="H186" s="182"/>
      <c r="I186" s="182"/>
    </row>
    <row r="190" spans="3:9" x14ac:dyDescent="0.65">
      <c r="C190" s="5" t="s">
        <v>172</v>
      </c>
      <c r="D190" s="5" t="s">
        <v>173</v>
      </c>
      <c r="E190" s="5" t="s">
        <v>174</v>
      </c>
      <c r="F190" s="5" t="s">
        <v>108</v>
      </c>
    </row>
    <row r="191" spans="3:9" x14ac:dyDescent="0.65">
      <c r="C191" s="58" t="s">
        <v>178</v>
      </c>
      <c r="D191" s="58"/>
      <c r="E191" s="58"/>
      <c r="F191" s="58"/>
    </row>
    <row r="192" spans="3:9" x14ac:dyDescent="0.65">
      <c r="C192" s="4"/>
      <c r="D192" s="59"/>
      <c r="E192" s="4"/>
      <c r="F192" s="59"/>
    </row>
    <row r="193" spans="3:6" x14ac:dyDescent="0.65">
      <c r="C193" s="4"/>
      <c r="D193" s="59"/>
      <c r="E193" s="4"/>
      <c r="F193" s="59"/>
    </row>
    <row r="194" spans="3:6" x14ac:dyDescent="0.65">
      <c r="C194" s="4"/>
      <c r="D194" s="59"/>
      <c r="E194" s="4"/>
      <c r="F194" s="59"/>
    </row>
    <row r="195" spans="3:6" x14ac:dyDescent="0.65">
      <c r="C195" s="47" t="s">
        <v>108</v>
      </c>
      <c r="D195" s="60">
        <f>SUM(D192:D194)</f>
        <v>0</v>
      </c>
      <c r="E195" s="47"/>
      <c r="F195" s="60">
        <f t="shared" ref="F195" si="0">SUM(F192:F194)</f>
        <v>0</v>
      </c>
    </row>
    <row r="196" spans="3:6" x14ac:dyDescent="0.65">
      <c r="C196" s="58" t="s">
        <v>176</v>
      </c>
      <c r="D196" s="58"/>
      <c r="E196" s="58"/>
      <c r="F196" s="58"/>
    </row>
    <row r="197" spans="3:6" x14ac:dyDescent="0.65">
      <c r="C197" s="4"/>
      <c r="D197" s="59"/>
      <c r="E197" s="4"/>
      <c r="F197" s="59"/>
    </row>
    <row r="198" spans="3:6" x14ac:dyDescent="0.65">
      <c r="C198" s="4"/>
      <c r="D198" s="59"/>
      <c r="E198" s="4"/>
      <c r="F198" s="59"/>
    </row>
    <row r="199" spans="3:6" x14ac:dyDescent="0.65">
      <c r="C199" s="4"/>
      <c r="D199" s="59"/>
      <c r="E199" s="4"/>
      <c r="F199" s="59"/>
    </row>
    <row r="200" spans="3:6" x14ac:dyDescent="0.65">
      <c r="C200" s="47" t="s">
        <v>108</v>
      </c>
      <c r="D200" s="60">
        <f>SUM(D197:D199)</f>
        <v>0</v>
      </c>
      <c r="E200" s="47"/>
      <c r="F200" s="60">
        <f t="shared" ref="F200" si="1">SUM(F197:F199)</f>
        <v>0</v>
      </c>
    </row>
    <row r="201" spans="3:6" x14ac:dyDescent="0.65">
      <c r="C201" s="58" t="s">
        <v>177</v>
      </c>
      <c r="D201" s="58"/>
      <c r="E201" s="58"/>
      <c r="F201" s="58"/>
    </row>
    <row r="202" spans="3:6" x14ac:dyDescent="0.65">
      <c r="C202" s="4"/>
      <c r="D202" s="59"/>
      <c r="E202" s="4"/>
      <c r="F202" s="59"/>
    </row>
    <row r="203" spans="3:6" x14ac:dyDescent="0.65">
      <c r="C203" s="4"/>
      <c r="D203" s="59"/>
      <c r="E203" s="4"/>
      <c r="F203" s="59"/>
    </row>
    <row r="204" spans="3:6" x14ac:dyDescent="0.65">
      <c r="C204" s="4"/>
      <c r="D204" s="59"/>
      <c r="E204" s="4"/>
      <c r="F204" s="59"/>
    </row>
    <row r="205" spans="3:6" x14ac:dyDescent="0.65">
      <c r="C205" s="47" t="s">
        <v>108</v>
      </c>
      <c r="D205" s="60">
        <f>SUM(D202:D204)</f>
        <v>0</v>
      </c>
      <c r="E205" s="47"/>
      <c r="F205" s="60">
        <f t="shared" ref="F205" si="2">SUM(F202:F204)</f>
        <v>0</v>
      </c>
    </row>
    <row r="206" spans="3:6" x14ac:dyDescent="0.65">
      <c r="C206" s="58" t="s">
        <v>175</v>
      </c>
      <c r="D206" s="58"/>
      <c r="E206" s="58"/>
      <c r="F206" s="58"/>
    </row>
    <row r="207" spans="3:6" x14ac:dyDescent="0.65">
      <c r="C207" s="4"/>
      <c r="D207" s="59"/>
      <c r="E207" s="4"/>
      <c r="F207" s="59"/>
    </row>
    <row r="208" spans="3:6" x14ac:dyDescent="0.65">
      <c r="C208" s="4"/>
      <c r="D208" s="59"/>
      <c r="E208" s="4"/>
      <c r="F208" s="59"/>
    </row>
    <row r="209" spans="3:9" x14ac:dyDescent="0.65">
      <c r="C209" s="4"/>
      <c r="D209" s="59"/>
      <c r="E209" s="4"/>
      <c r="F209" s="59"/>
    </row>
    <row r="210" spans="3:9" x14ac:dyDescent="0.65">
      <c r="C210" s="47" t="s">
        <v>108</v>
      </c>
      <c r="D210" s="60">
        <f>SUM(D207:D209)</f>
        <v>0</v>
      </c>
      <c r="E210" s="47"/>
      <c r="F210" s="60">
        <f t="shared" ref="F210" si="3">SUM(F207:F209)</f>
        <v>0</v>
      </c>
    </row>
    <row r="211" spans="3:9" x14ac:dyDescent="0.65">
      <c r="C211" s="58" t="s">
        <v>179</v>
      </c>
      <c r="D211" s="58"/>
      <c r="E211" s="58"/>
      <c r="F211" s="58"/>
    </row>
    <row r="212" spans="3:9" x14ac:dyDescent="0.65">
      <c r="C212" s="4"/>
      <c r="D212" s="59"/>
      <c r="E212" s="4"/>
      <c r="F212" s="59"/>
    </row>
    <row r="213" spans="3:9" x14ac:dyDescent="0.65">
      <c r="C213" s="4"/>
      <c r="D213" s="59"/>
      <c r="E213" s="4"/>
      <c r="F213" s="59"/>
    </row>
    <row r="214" spans="3:9" x14ac:dyDescent="0.65">
      <c r="C214" s="4"/>
      <c r="D214" s="59"/>
      <c r="E214" s="4"/>
      <c r="F214" s="59"/>
    </row>
    <row r="215" spans="3:9" x14ac:dyDescent="0.65">
      <c r="C215" s="47" t="s">
        <v>108</v>
      </c>
      <c r="D215" s="60">
        <f>SUM(D212:D214)</f>
        <v>0</v>
      </c>
      <c r="E215" s="47"/>
      <c r="F215" s="60">
        <f t="shared" ref="F215" si="4">SUM(F212:F214)</f>
        <v>0</v>
      </c>
    </row>
    <row r="216" spans="3:9" x14ac:dyDescent="0.65">
      <c r="C216" s="58" t="s">
        <v>141</v>
      </c>
      <c r="D216" s="58"/>
      <c r="E216" s="58"/>
      <c r="F216" s="58"/>
    </row>
    <row r="217" spans="3:9" x14ac:dyDescent="0.65">
      <c r="C217" s="4"/>
      <c r="D217" s="59"/>
      <c r="E217" s="4"/>
      <c r="F217" s="59"/>
    </row>
    <row r="218" spans="3:9" x14ac:dyDescent="0.65">
      <c r="C218" s="4"/>
      <c r="D218" s="59"/>
      <c r="E218" s="4"/>
      <c r="F218" s="59"/>
    </row>
    <row r="219" spans="3:9" x14ac:dyDescent="0.65">
      <c r="C219" s="4"/>
      <c r="D219" s="59"/>
      <c r="E219" s="4"/>
      <c r="F219" s="59"/>
    </row>
    <row r="220" spans="3:9" x14ac:dyDescent="0.65">
      <c r="C220" s="47" t="s">
        <v>108</v>
      </c>
      <c r="D220" s="60">
        <f>SUM(D217:D219)</f>
        <v>0</v>
      </c>
      <c r="E220" s="47"/>
      <c r="F220" s="60">
        <f t="shared" ref="F220" si="5">SUM(F217:F219)</f>
        <v>0</v>
      </c>
    </row>
    <row r="223" spans="3:9" x14ac:dyDescent="0.65">
      <c r="C223" s="218" t="s">
        <v>180</v>
      </c>
      <c r="D223" s="218"/>
      <c r="E223" s="218"/>
      <c r="F223" s="218"/>
      <c r="G223" s="218"/>
      <c r="H223" s="218"/>
      <c r="I223" s="218"/>
    </row>
    <row r="224" spans="3:9" x14ac:dyDescent="0.65">
      <c r="C224" s="198"/>
      <c r="D224" s="198"/>
      <c r="E224" s="198"/>
      <c r="F224" s="198"/>
      <c r="G224" s="198"/>
      <c r="H224" s="198"/>
      <c r="I224" s="198"/>
    </row>
    <row r="225" spans="3:9" x14ac:dyDescent="0.65">
      <c r="C225" s="198"/>
      <c r="D225" s="198"/>
      <c r="E225" s="198"/>
      <c r="F225" s="198"/>
      <c r="G225" s="198"/>
      <c r="H225" s="198"/>
      <c r="I225" s="198"/>
    </row>
  </sheetData>
  <mergeCells count="57">
    <mergeCell ref="C186:I186"/>
    <mergeCell ref="C223:I223"/>
    <mergeCell ref="C224:I225"/>
    <mergeCell ref="C13:I13"/>
    <mergeCell ref="C23:I23"/>
    <mergeCell ref="C31:I31"/>
    <mergeCell ref="C49:I49"/>
    <mergeCell ref="C50:I51"/>
    <mergeCell ref="C66:I66"/>
    <mergeCell ref="E76:I84"/>
    <mergeCell ref="F85:I85"/>
    <mergeCell ref="C181:I181"/>
    <mergeCell ref="C182:I183"/>
    <mergeCell ref="C126:I126"/>
    <mergeCell ref="C123:I124"/>
    <mergeCell ref="C116:C120"/>
    <mergeCell ref="C122:I122"/>
    <mergeCell ref="C67:I68"/>
    <mergeCell ref="C175:C178"/>
    <mergeCell ref="D175:E178"/>
    <mergeCell ref="D144:F144"/>
    <mergeCell ref="C169:C174"/>
    <mergeCell ref="D169:E174"/>
    <mergeCell ref="C153:I153"/>
    <mergeCell ref="C148:I148"/>
    <mergeCell ref="C149:I150"/>
    <mergeCell ref="C128:C129"/>
    <mergeCell ref="C131:C142"/>
    <mergeCell ref="D128:I129"/>
    <mergeCell ref="C104:C108"/>
    <mergeCell ref="C110:C114"/>
    <mergeCell ref="C92:C96"/>
    <mergeCell ref="C98:C102"/>
    <mergeCell ref="C88:I88"/>
    <mergeCell ref="C77:D77"/>
    <mergeCell ref="C78:D78"/>
    <mergeCell ref="C75:D75"/>
    <mergeCell ref="C73:I73"/>
    <mergeCell ref="E75:I75"/>
    <mergeCell ref="C62:C64"/>
    <mergeCell ref="C71:I71"/>
    <mergeCell ref="D19:F19"/>
    <mergeCell ref="D20:F20"/>
    <mergeCell ref="C53:F53"/>
    <mergeCell ref="C55:F55"/>
    <mergeCell ref="D57:F57"/>
    <mergeCell ref="D28:F28"/>
    <mergeCell ref="D33:F33"/>
    <mergeCell ref="D35:F35"/>
    <mergeCell ref="D21:F21"/>
    <mergeCell ref="D5:I7"/>
    <mergeCell ref="D3:I4"/>
    <mergeCell ref="D15:F15"/>
    <mergeCell ref="D16:F16"/>
    <mergeCell ref="D18:F18"/>
    <mergeCell ref="C17:F17"/>
    <mergeCell ref="C11:I11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Check Box 1">
              <controlPr defaultSize="0" autoFill="0" autoLine="0" autoPict="0">
                <anchor moveWithCells="1">
                  <from>
                    <xdr:col>4</xdr:col>
                    <xdr:colOff>304800</xdr:colOff>
                    <xdr:row>131</xdr:row>
                    <xdr:rowOff>12700</xdr:rowOff>
                  </from>
                  <to>
                    <xdr:col>4</xdr:col>
                    <xdr:colOff>495300</xdr:colOff>
                    <xdr:row>131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4</xdr:col>
                    <xdr:colOff>304800</xdr:colOff>
                    <xdr:row>131</xdr:row>
                    <xdr:rowOff>12700</xdr:rowOff>
                  </from>
                  <to>
                    <xdr:col>4</xdr:col>
                    <xdr:colOff>495300</xdr:colOff>
                    <xdr:row>131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4</xdr:col>
                    <xdr:colOff>304800</xdr:colOff>
                    <xdr:row>133</xdr:row>
                    <xdr:rowOff>12700</xdr:rowOff>
                  </from>
                  <to>
                    <xdr:col>4</xdr:col>
                    <xdr:colOff>495300</xdr:colOff>
                    <xdr:row>133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4</xdr:col>
                    <xdr:colOff>304800</xdr:colOff>
                    <xdr:row>133</xdr:row>
                    <xdr:rowOff>12700</xdr:rowOff>
                  </from>
                  <to>
                    <xdr:col>4</xdr:col>
                    <xdr:colOff>495300</xdr:colOff>
                    <xdr:row>133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4</xdr:col>
                    <xdr:colOff>304800</xdr:colOff>
                    <xdr:row>134</xdr:row>
                    <xdr:rowOff>12700</xdr:rowOff>
                  </from>
                  <to>
                    <xdr:col>4</xdr:col>
                    <xdr:colOff>495300</xdr:colOff>
                    <xdr:row>134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4</xdr:col>
                    <xdr:colOff>304800</xdr:colOff>
                    <xdr:row>134</xdr:row>
                    <xdr:rowOff>12700</xdr:rowOff>
                  </from>
                  <to>
                    <xdr:col>4</xdr:col>
                    <xdr:colOff>495300</xdr:colOff>
                    <xdr:row>134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4</xdr:col>
                    <xdr:colOff>304800</xdr:colOff>
                    <xdr:row>135</xdr:row>
                    <xdr:rowOff>12700</xdr:rowOff>
                  </from>
                  <to>
                    <xdr:col>4</xdr:col>
                    <xdr:colOff>495300</xdr:colOff>
                    <xdr:row>135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4</xdr:col>
                    <xdr:colOff>304800</xdr:colOff>
                    <xdr:row>135</xdr:row>
                    <xdr:rowOff>12700</xdr:rowOff>
                  </from>
                  <to>
                    <xdr:col>4</xdr:col>
                    <xdr:colOff>495300</xdr:colOff>
                    <xdr:row>135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4</xdr:col>
                    <xdr:colOff>304800</xdr:colOff>
                    <xdr:row>136</xdr:row>
                    <xdr:rowOff>12700</xdr:rowOff>
                  </from>
                  <to>
                    <xdr:col>4</xdr:col>
                    <xdr:colOff>495300</xdr:colOff>
                    <xdr:row>136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2" name="Check Box 10">
              <controlPr defaultSize="0" autoFill="0" autoLine="0" autoPict="0">
                <anchor moveWithCells="1">
                  <from>
                    <xdr:col>4</xdr:col>
                    <xdr:colOff>304800</xdr:colOff>
                    <xdr:row>136</xdr:row>
                    <xdr:rowOff>12700</xdr:rowOff>
                  </from>
                  <to>
                    <xdr:col>4</xdr:col>
                    <xdr:colOff>495300</xdr:colOff>
                    <xdr:row>136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3" name="Check Box 11">
              <controlPr defaultSize="0" autoFill="0" autoLine="0" autoPict="0">
                <anchor moveWithCells="1">
                  <from>
                    <xdr:col>4</xdr:col>
                    <xdr:colOff>304800</xdr:colOff>
                    <xdr:row>137</xdr:row>
                    <xdr:rowOff>12700</xdr:rowOff>
                  </from>
                  <to>
                    <xdr:col>4</xdr:col>
                    <xdr:colOff>495300</xdr:colOff>
                    <xdr:row>137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4" name="Check Box 12">
              <controlPr defaultSize="0" autoFill="0" autoLine="0" autoPict="0">
                <anchor moveWithCells="1">
                  <from>
                    <xdr:col>4</xdr:col>
                    <xdr:colOff>304800</xdr:colOff>
                    <xdr:row>137</xdr:row>
                    <xdr:rowOff>12700</xdr:rowOff>
                  </from>
                  <to>
                    <xdr:col>4</xdr:col>
                    <xdr:colOff>495300</xdr:colOff>
                    <xdr:row>137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5" name="Check Box 13">
              <controlPr defaultSize="0" autoFill="0" autoLine="0" autoPict="0">
                <anchor moveWithCells="1">
                  <from>
                    <xdr:col>4</xdr:col>
                    <xdr:colOff>304800</xdr:colOff>
                    <xdr:row>138</xdr:row>
                    <xdr:rowOff>12700</xdr:rowOff>
                  </from>
                  <to>
                    <xdr:col>4</xdr:col>
                    <xdr:colOff>495300</xdr:colOff>
                    <xdr:row>138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6" name="Check Box 14">
              <controlPr defaultSize="0" autoFill="0" autoLine="0" autoPict="0">
                <anchor moveWithCells="1">
                  <from>
                    <xdr:col>4</xdr:col>
                    <xdr:colOff>304800</xdr:colOff>
                    <xdr:row>138</xdr:row>
                    <xdr:rowOff>12700</xdr:rowOff>
                  </from>
                  <to>
                    <xdr:col>4</xdr:col>
                    <xdr:colOff>495300</xdr:colOff>
                    <xdr:row>138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7" name="Check Box 15">
              <controlPr defaultSize="0" autoFill="0" autoLine="0" autoPict="0">
                <anchor moveWithCells="1">
                  <from>
                    <xdr:col>4</xdr:col>
                    <xdr:colOff>304800</xdr:colOff>
                    <xdr:row>139</xdr:row>
                    <xdr:rowOff>12700</xdr:rowOff>
                  </from>
                  <to>
                    <xdr:col>4</xdr:col>
                    <xdr:colOff>495300</xdr:colOff>
                    <xdr:row>139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8" name="Check Box 16">
              <controlPr defaultSize="0" autoFill="0" autoLine="0" autoPict="0">
                <anchor moveWithCells="1">
                  <from>
                    <xdr:col>4</xdr:col>
                    <xdr:colOff>304800</xdr:colOff>
                    <xdr:row>139</xdr:row>
                    <xdr:rowOff>12700</xdr:rowOff>
                  </from>
                  <to>
                    <xdr:col>4</xdr:col>
                    <xdr:colOff>495300</xdr:colOff>
                    <xdr:row>139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9" name="Check Box 17">
              <controlPr defaultSize="0" autoFill="0" autoLine="0" autoPict="0">
                <anchor moveWithCells="1">
                  <from>
                    <xdr:col>4</xdr:col>
                    <xdr:colOff>304800</xdr:colOff>
                    <xdr:row>140</xdr:row>
                    <xdr:rowOff>12700</xdr:rowOff>
                  </from>
                  <to>
                    <xdr:col>4</xdr:col>
                    <xdr:colOff>495300</xdr:colOff>
                    <xdr:row>140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0" name="Check Box 18">
              <controlPr defaultSize="0" autoFill="0" autoLine="0" autoPict="0">
                <anchor moveWithCells="1">
                  <from>
                    <xdr:col>4</xdr:col>
                    <xdr:colOff>304800</xdr:colOff>
                    <xdr:row>140</xdr:row>
                    <xdr:rowOff>12700</xdr:rowOff>
                  </from>
                  <to>
                    <xdr:col>4</xdr:col>
                    <xdr:colOff>495300</xdr:colOff>
                    <xdr:row>140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1" name="Check Box 19">
              <controlPr defaultSize="0" autoFill="0" autoLine="0" autoPict="0">
                <anchor moveWithCells="1">
                  <from>
                    <xdr:col>4</xdr:col>
                    <xdr:colOff>304800</xdr:colOff>
                    <xdr:row>141</xdr:row>
                    <xdr:rowOff>12700</xdr:rowOff>
                  </from>
                  <to>
                    <xdr:col>4</xdr:col>
                    <xdr:colOff>495300</xdr:colOff>
                    <xdr:row>141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2" name="Check Box 20">
              <controlPr defaultSize="0" autoFill="0" autoLine="0" autoPict="0">
                <anchor moveWithCells="1">
                  <from>
                    <xdr:col>4</xdr:col>
                    <xdr:colOff>304800</xdr:colOff>
                    <xdr:row>141</xdr:row>
                    <xdr:rowOff>12700</xdr:rowOff>
                  </from>
                  <to>
                    <xdr:col>4</xdr:col>
                    <xdr:colOff>495300</xdr:colOff>
                    <xdr:row>141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3" name="Check Box 21">
              <controlPr defaultSize="0" autoFill="0" autoLine="0" autoPict="0">
                <anchor moveWithCells="1">
                  <from>
                    <xdr:col>4</xdr:col>
                    <xdr:colOff>304800</xdr:colOff>
                    <xdr:row>132</xdr:row>
                    <xdr:rowOff>12700</xdr:rowOff>
                  </from>
                  <to>
                    <xdr:col>4</xdr:col>
                    <xdr:colOff>495300</xdr:colOff>
                    <xdr:row>132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4" name="Check Box 22">
              <controlPr defaultSize="0" autoFill="0" autoLine="0" autoPict="0">
                <anchor moveWithCells="1">
                  <from>
                    <xdr:col>4</xdr:col>
                    <xdr:colOff>304800</xdr:colOff>
                    <xdr:row>132</xdr:row>
                    <xdr:rowOff>12700</xdr:rowOff>
                  </from>
                  <to>
                    <xdr:col>4</xdr:col>
                    <xdr:colOff>495300</xdr:colOff>
                    <xdr:row>132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BD8F3-93D6-4CC0-B07C-F6EDB74F2578}">
  <dimension ref="C2:I141"/>
  <sheetViews>
    <sheetView topLeftCell="B99" zoomScale="80" zoomScaleNormal="80" workbookViewId="0">
      <selection activeCell="C86" sqref="C86"/>
    </sheetView>
  </sheetViews>
  <sheetFormatPr baseColWidth="10" defaultRowHeight="14.5" x14ac:dyDescent="0.35"/>
  <cols>
    <col min="3" max="3" width="45.90625" customWidth="1"/>
    <col min="4" max="4" width="32.26953125" customWidth="1"/>
    <col min="5" max="5" width="25.7265625" customWidth="1"/>
    <col min="6" max="6" width="30.7265625" customWidth="1"/>
    <col min="7" max="7" width="19.08984375" customWidth="1"/>
    <col min="8" max="8" width="19.1796875" bestFit="1" customWidth="1"/>
    <col min="9" max="9" width="16.54296875" customWidth="1"/>
    <col min="11" max="11" width="14" bestFit="1" customWidth="1"/>
  </cols>
  <sheetData>
    <row r="2" spans="3:9" x14ac:dyDescent="0.35">
      <c r="C2" s="17"/>
      <c r="D2" s="37"/>
      <c r="E2" s="17"/>
      <c r="F2" s="17"/>
      <c r="G2" s="17"/>
      <c r="H2" s="17"/>
      <c r="I2" s="17"/>
    </row>
    <row r="3" spans="3:9" x14ac:dyDescent="0.35">
      <c r="D3" s="194" t="s">
        <v>71</v>
      </c>
      <c r="E3" s="194"/>
      <c r="F3" s="194"/>
      <c r="G3" s="194"/>
      <c r="H3" s="194"/>
      <c r="I3" s="194"/>
    </row>
    <row r="4" spans="3:9" ht="44.5" customHeight="1" x14ac:dyDescent="0.35">
      <c r="D4" s="194"/>
      <c r="E4" s="194"/>
      <c r="F4" s="194"/>
      <c r="G4" s="194"/>
      <c r="H4" s="194"/>
      <c r="I4" s="194"/>
    </row>
    <row r="5" spans="3:9" x14ac:dyDescent="0.35">
      <c r="D5" s="172" t="s">
        <v>181</v>
      </c>
      <c r="E5" s="172"/>
      <c r="F5" s="172"/>
      <c r="G5" s="172"/>
      <c r="H5" s="172"/>
      <c r="I5" s="172"/>
    </row>
    <row r="6" spans="3:9" x14ac:dyDescent="0.35">
      <c r="D6" s="172"/>
      <c r="E6" s="172"/>
      <c r="F6" s="172"/>
      <c r="G6" s="172"/>
      <c r="H6" s="172"/>
      <c r="I6" s="172"/>
    </row>
    <row r="7" spans="3:9" x14ac:dyDescent="0.35">
      <c r="D7" s="172"/>
      <c r="E7" s="172"/>
      <c r="F7" s="172"/>
      <c r="G7" s="172"/>
      <c r="H7" s="172"/>
      <c r="I7" s="172"/>
    </row>
    <row r="8" spans="3:9" x14ac:dyDescent="0.35">
      <c r="C8" s="17"/>
      <c r="D8" s="37"/>
      <c r="E8" s="17"/>
      <c r="F8" s="17"/>
      <c r="G8" s="17"/>
      <c r="H8" s="17"/>
      <c r="I8" s="17"/>
    </row>
    <row r="11" spans="3:9" ht="19" x14ac:dyDescent="0.65">
      <c r="C11" s="182" t="s">
        <v>182</v>
      </c>
      <c r="D11" s="182"/>
      <c r="E11" s="182"/>
      <c r="F11" s="182"/>
      <c r="G11" s="182"/>
      <c r="H11" s="182"/>
      <c r="I11" s="182"/>
    </row>
    <row r="12" spans="3:9" ht="19" x14ac:dyDescent="0.65">
      <c r="C12" s="1"/>
      <c r="D12" s="1"/>
      <c r="E12" s="1"/>
      <c r="F12" s="1"/>
      <c r="G12" s="1"/>
      <c r="H12" s="1"/>
      <c r="I12" s="1"/>
    </row>
    <row r="13" spans="3:9" ht="19" x14ac:dyDescent="0.65">
      <c r="C13" s="204" t="s">
        <v>91</v>
      </c>
      <c r="D13" s="204"/>
      <c r="E13" s="204"/>
      <c r="F13" s="204"/>
      <c r="G13" s="204"/>
      <c r="H13" s="204"/>
      <c r="I13" s="204"/>
    </row>
    <row r="14" spans="3:9" ht="19.5" thickBot="1" x14ac:dyDescent="0.7">
      <c r="C14" s="1"/>
      <c r="D14" s="1"/>
      <c r="E14" s="1"/>
      <c r="F14" s="1"/>
      <c r="G14" s="1"/>
      <c r="H14" s="1"/>
      <c r="I14" s="1"/>
    </row>
    <row r="15" spans="3:9" ht="19.5" thickBot="1" x14ac:dyDescent="0.7">
      <c r="C15" s="8" t="s">
        <v>92</v>
      </c>
      <c r="D15" s="165"/>
      <c r="E15" s="166"/>
      <c r="F15" s="166"/>
      <c r="G15" s="166"/>
      <c r="H15" s="166"/>
      <c r="I15" s="167"/>
    </row>
    <row r="16" spans="3:9" ht="19.5" thickBot="1" x14ac:dyDescent="0.7">
      <c r="C16" s="8" t="s">
        <v>93</v>
      </c>
      <c r="D16" s="165"/>
      <c r="E16" s="166"/>
      <c r="F16" s="166"/>
      <c r="G16" s="166"/>
      <c r="H16" s="166"/>
      <c r="I16" s="167"/>
    </row>
    <row r="17" spans="3:9" ht="19" x14ac:dyDescent="0.65">
      <c r="C17" s="1"/>
      <c r="D17" s="1"/>
      <c r="E17" s="1"/>
      <c r="F17" s="1"/>
      <c r="G17" s="1"/>
      <c r="H17" s="1"/>
      <c r="I17" s="1"/>
    </row>
    <row r="18" spans="3:9" ht="19" x14ac:dyDescent="0.65">
      <c r="C18" s="204" t="s">
        <v>95</v>
      </c>
      <c r="D18" s="204"/>
      <c r="E18" s="204"/>
      <c r="F18" s="204"/>
      <c r="G18" s="204"/>
      <c r="H18" s="204"/>
      <c r="I18" s="204"/>
    </row>
    <row r="19" spans="3:9" ht="19.5" thickBot="1" x14ac:dyDescent="0.7">
      <c r="C19" s="1"/>
      <c r="D19" s="1"/>
      <c r="E19" s="1"/>
      <c r="F19" s="1"/>
      <c r="G19" s="1"/>
      <c r="H19" s="1"/>
      <c r="I19" s="1"/>
    </row>
    <row r="20" spans="3:9" ht="19.5" thickBot="1" x14ac:dyDescent="0.7">
      <c r="C20" s="43" t="s">
        <v>81</v>
      </c>
      <c r="D20" s="44" t="s">
        <v>82</v>
      </c>
      <c r="E20" s="44" t="s">
        <v>83</v>
      </c>
      <c r="F20" s="45" t="s">
        <v>84</v>
      </c>
      <c r="G20" s="1"/>
      <c r="H20" s="1"/>
      <c r="I20" s="1"/>
    </row>
    <row r="21" spans="3:9" ht="19" x14ac:dyDescent="0.65">
      <c r="C21" s="42"/>
      <c r="D21" s="42"/>
      <c r="E21" s="42"/>
      <c r="F21" s="42"/>
      <c r="G21" s="1"/>
      <c r="H21" s="1"/>
      <c r="I21" s="1"/>
    </row>
    <row r="23" spans="3:9" ht="19" x14ac:dyDescent="0.65">
      <c r="C23" s="204" t="s">
        <v>96</v>
      </c>
      <c r="D23" s="204"/>
      <c r="E23" s="204"/>
      <c r="F23" s="204"/>
      <c r="G23" s="204"/>
      <c r="H23" s="204"/>
      <c r="I23" s="204"/>
    </row>
    <row r="24" spans="3:9" ht="19.5" thickBot="1" x14ac:dyDescent="0.7">
      <c r="C24" s="1"/>
      <c r="D24" s="1"/>
      <c r="E24" s="1"/>
      <c r="F24" s="1"/>
      <c r="G24" s="1"/>
      <c r="H24" s="1"/>
      <c r="I24" s="1"/>
    </row>
    <row r="25" spans="3:9" ht="19.5" thickBot="1" x14ac:dyDescent="0.7">
      <c r="C25" s="8" t="s">
        <v>97</v>
      </c>
      <c r="D25" s="165"/>
      <c r="E25" s="166"/>
      <c r="F25" s="167"/>
      <c r="G25" s="1"/>
      <c r="H25" s="1"/>
      <c r="I25" s="1"/>
    </row>
    <row r="26" spans="3:9" ht="19.5" thickBot="1" x14ac:dyDescent="0.7">
      <c r="C26" s="8"/>
      <c r="D26" s="1"/>
      <c r="E26" s="1"/>
      <c r="F26" s="1"/>
      <c r="G26" s="1"/>
      <c r="H26" s="1"/>
      <c r="I26" s="1"/>
    </row>
    <row r="27" spans="3:9" ht="19.5" thickBot="1" x14ac:dyDescent="0.7">
      <c r="C27" s="8" t="s">
        <v>106</v>
      </c>
      <c r="D27" s="165"/>
      <c r="E27" s="166"/>
      <c r="F27" s="167"/>
      <c r="G27" s="1"/>
      <c r="H27" s="1"/>
      <c r="I27" s="1"/>
    </row>
    <row r="28" spans="3:9" ht="19" x14ac:dyDescent="0.65">
      <c r="C28" s="8"/>
      <c r="D28" s="2"/>
      <c r="E28" s="2"/>
      <c r="F28" s="2"/>
      <c r="G28" s="1"/>
      <c r="H28" s="1"/>
      <c r="I28" s="1"/>
    </row>
    <row r="29" spans="3:9" ht="19" x14ac:dyDescent="0.65">
      <c r="C29" s="204" t="s">
        <v>208</v>
      </c>
      <c r="D29" s="204"/>
      <c r="E29" s="204"/>
      <c r="F29" s="204"/>
      <c r="G29" s="204"/>
      <c r="H29" s="204"/>
      <c r="I29" s="204"/>
    </row>
    <row r="30" spans="3:9" ht="19" x14ac:dyDescent="0.65">
      <c r="C30" s="8"/>
      <c r="D30" s="2"/>
      <c r="E30" s="2"/>
      <c r="F30" s="2"/>
      <c r="G30" s="1"/>
      <c r="H30" s="1"/>
      <c r="I30" s="1"/>
    </row>
    <row r="31" spans="3:9" ht="19" x14ac:dyDescent="0.65">
      <c r="C31" s="7" t="s">
        <v>209</v>
      </c>
      <c r="D31" s="218" t="s">
        <v>210</v>
      </c>
      <c r="E31" s="218"/>
      <c r="F31" s="218"/>
      <c r="G31" s="218"/>
      <c r="H31" s="1"/>
      <c r="I31" s="1"/>
    </row>
    <row r="32" spans="3:9" ht="19" x14ac:dyDescent="0.65">
      <c r="C32" s="22"/>
      <c r="D32" s="238"/>
      <c r="E32" s="239"/>
      <c r="F32" s="239"/>
      <c r="G32" s="240"/>
      <c r="H32" s="1"/>
      <c r="I32" s="1"/>
    </row>
    <row r="33" spans="3:9" ht="19" x14ac:dyDescent="0.65">
      <c r="C33" s="22"/>
      <c r="D33" s="238"/>
      <c r="E33" s="239"/>
      <c r="F33" s="239"/>
      <c r="G33" s="240"/>
      <c r="H33" s="1"/>
      <c r="I33" s="1"/>
    </row>
    <row r="34" spans="3:9" ht="19" x14ac:dyDescent="0.65">
      <c r="C34" s="22"/>
      <c r="D34" s="238"/>
      <c r="E34" s="239"/>
      <c r="F34" s="239"/>
      <c r="G34" s="240"/>
      <c r="H34" s="1"/>
      <c r="I34" s="1"/>
    </row>
    <row r="35" spans="3:9" ht="19" x14ac:dyDescent="0.65">
      <c r="C35" s="22"/>
      <c r="D35" s="238"/>
      <c r="E35" s="239"/>
      <c r="F35" s="239"/>
      <c r="G35" s="240"/>
      <c r="H35" s="1"/>
      <c r="I35" s="1"/>
    </row>
    <row r="36" spans="3:9" ht="19" x14ac:dyDescent="0.65">
      <c r="C36" s="22"/>
      <c r="D36" s="238"/>
      <c r="E36" s="239"/>
      <c r="F36" s="239"/>
      <c r="G36" s="240"/>
      <c r="H36" s="1"/>
      <c r="I36" s="1"/>
    </row>
    <row r="37" spans="3:9" ht="19" x14ac:dyDescent="0.65">
      <c r="C37" s="22"/>
      <c r="D37" s="238"/>
      <c r="E37" s="239"/>
      <c r="F37" s="239"/>
      <c r="G37" s="240"/>
      <c r="H37" s="1"/>
      <c r="I37" s="1"/>
    </row>
    <row r="38" spans="3:9" ht="19" x14ac:dyDescent="0.65">
      <c r="C38" s="22"/>
      <c r="D38" s="238"/>
      <c r="E38" s="239"/>
      <c r="F38" s="239"/>
      <c r="G38" s="240"/>
      <c r="H38" s="1"/>
      <c r="I38" s="1"/>
    </row>
    <row r="41" spans="3:9" ht="19" x14ac:dyDescent="0.65">
      <c r="C41" s="204" t="s">
        <v>211</v>
      </c>
      <c r="D41" s="204"/>
      <c r="E41" s="204"/>
      <c r="F41" s="204"/>
      <c r="G41" s="204"/>
      <c r="H41" s="204"/>
      <c r="I41" s="204"/>
    </row>
    <row r="43" spans="3:9" ht="20.5" x14ac:dyDescent="0.65">
      <c r="C43" s="66" t="s">
        <v>156</v>
      </c>
      <c r="D43" s="67" t="s">
        <v>204</v>
      </c>
      <c r="E43" s="67" t="s">
        <v>207</v>
      </c>
      <c r="F43" s="67" t="s">
        <v>205</v>
      </c>
      <c r="G43" s="218" t="s">
        <v>206</v>
      </c>
      <c r="H43" s="218"/>
      <c r="I43" s="218"/>
    </row>
    <row r="44" spans="3:9" ht="20.5" x14ac:dyDescent="0.35">
      <c r="C44" s="64" t="s">
        <v>183</v>
      </c>
      <c r="D44" s="68" t="b">
        <v>0</v>
      </c>
      <c r="E44" s="68" t="b">
        <v>0</v>
      </c>
      <c r="F44" s="68" t="b">
        <v>0</v>
      </c>
      <c r="G44" s="235"/>
      <c r="H44" s="235"/>
      <c r="I44" s="235"/>
    </row>
    <row r="45" spans="3:9" ht="20.5" x14ac:dyDescent="0.35">
      <c r="C45" s="64" t="s">
        <v>184</v>
      </c>
      <c r="D45" s="68" t="b">
        <v>0</v>
      </c>
      <c r="E45" s="68" t="b">
        <v>0</v>
      </c>
      <c r="F45" s="68" t="b">
        <v>0</v>
      </c>
      <c r="G45" s="235"/>
      <c r="H45" s="235"/>
      <c r="I45" s="235"/>
    </row>
    <row r="46" spans="3:9" ht="20.5" x14ac:dyDescent="0.35">
      <c r="C46" s="64" t="s">
        <v>185</v>
      </c>
      <c r="D46" s="68" t="b">
        <v>0</v>
      </c>
      <c r="E46" s="68" t="b">
        <v>0</v>
      </c>
      <c r="F46" s="68" t="b">
        <v>0</v>
      </c>
      <c r="G46" s="235"/>
      <c r="H46" s="235"/>
      <c r="I46" s="235"/>
    </row>
    <row r="47" spans="3:9" ht="20.5" x14ac:dyDescent="0.35">
      <c r="C47" s="64" t="s">
        <v>186</v>
      </c>
      <c r="D47" s="68" t="b">
        <v>0</v>
      </c>
      <c r="E47" s="68" t="b">
        <v>0</v>
      </c>
      <c r="F47" s="68" t="b">
        <v>0</v>
      </c>
      <c r="G47" s="235"/>
      <c r="H47" s="235"/>
      <c r="I47" s="235"/>
    </row>
    <row r="48" spans="3:9" ht="20.5" x14ac:dyDescent="0.35">
      <c r="C48" s="64" t="s">
        <v>187</v>
      </c>
      <c r="D48" s="68" t="b">
        <v>0</v>
      </c>
      <c r="E48" s="68" t="b">
        <v>0</v>
      </c>
      <c r="F48" s="68" t="b">
        <v>0</v>
      </c>
      <c r="G48" s="235"/>
      <c r="H48" s="235"/>
      <c r="I48" s="235"/>
    </row>
    <row r="49" spans="3:9" ht="20.5" x14ac:dyDescent="0.35">
      <c r="C49" s="64" t="s">
        <v>188</v>
      </c>
      <c r="D49" s="68" t="b">
        <v>0</v>
      </c>
      <c r="E49" s="68" t="b">
        <v>0</v>
      </c>
      <c r="F49" s="68" t="b">
        <v>0</v>
      </c>
      <c r="G49" s="235"/>
      <c r="H49" s="235"/>
      <c r="I49" s="235"/>
    </row>
    <row r="50" spans="3:9" ht="20.5" x14ac:dyDescent="0.35">
      <c r="C50" s="64" t="s">
        <v>189</v>
      </c>
      <c r="D50" s="68" t="b">
        <v>0</v>
      </c>
      <c r="E50" s="68" t="b">
        <v>0</v>
      </c>
      <c r="F50" s="68" t="b">
        <v>0</v>
      </c>
      <c r="G50" s="235"/>
      <c r="H50" s="235"/>
      <c r="I50" s="235"/>
    </row>
    <row r="51" spans="3:9" ht="20.5" x14ac:dyDescent="0.35">
      <c r="C51" s="64" t="s">
        <v>190</v>
      </c>
      <c r="D51" s="68" t="b">
        <v>0</v>
      </c>
      <c r="E51" s="68" t="b">
        <v>0</v>
      </c>
      <c r="F51" s="68" t="b">
        <v>0</v>
      </c>
      <c r="G51" s="235"/>
      <c r="H51" s="235"/>
      <c r="I51" s="235"/>
    </row>
    <row r="52" spans="3:9" ht="20.5" x14ac:dyDescent="0.35">
      <c r="C52" s="64" t="s">
        <v>191</v>
      </c>
      <c r="D52" s="68" t="b">
        <v>0</v>
      </c>
      <c r="E52" s="68" t="b">
        <v>0</v>
      </c>
      <c r="F52" s="68" t="b">
        <v>0</v>
      </c>
      <c r="G52" s="235"/>
      <c r="H52" s="235"/>
      <c r="I52" s="235"/>
    </row>
    <row r="53" spans="3:9" ht="20.5" x14ac:dyDescent="0.35">
      <c r="C53" s="64" t="s">
        <v>192</v>
      </c>
      <c r="D53" s="68" t="b">
        <v>0</v>
      </c>
      <c r="E53" s="68" t="b">
        <v>0</v>
      </c>
      <c r="F53" s="68" t="b">
        <v>0</v>
      </c>
      <c r="G53" s="235"/>
      <c r="H53" s="235"/>
      <c r="I53" s="235"/>
    </row>
    <row r="54" spans="3:9" ht="20.5" x14ac:dyDescent="0.35">
      <c r="C54" s="64" t="s">
        <v>193</v>
      </c>
      <c r="D54" s="68" t="b">
        <v>0</v>
      </c>
      <c r="E54" s="68" t="b">
        <v>0</v>
      </c>
      <c r="F54" s="68" t="b">
        <v>0</v>
      </c>
      <c r="G54" s="235"/>
      <c r="H54" s="235"/>
      <c r="I54" s="235"/>
    </row>
    <row r="55" spans="3:9" ht="20.5" x14ac:dyDescent="0.35">
      <c r="C55" s="64" t="s">
        <v>194</v>
      </c>
      <c r="D55" s="68" t="b">
        <v>0</v>
      </c>
      <c r="E55" s="68" t="b">
        <v>0</v>
      </c>
      <c r="F55" s="68" t="b">
        <v>0</v>
      </c>
      <c r="G55" s="235"/>
      <c r="H55" s="235"/>
      <c r="I55" s="235"/>
    </row>
    <row r="56" spans="3:9" ht="20.5" x14ac:dyDescent="0.35">
      <c r="C56" s="64" t="s">
        <v>195</v>
      </c>
      <c r="D56" s="68" t="b">
        <v>0</v>
      </c>
      <c r="E56" s="68" t="b">
        <v>0</v>
      </c>
      <c r="F56" s="68" t="b">
        <v>0</v>
      </c>
      <c r="G56" s="235"/>
      <c r="H56" s="235"/>
      <c r="I56" s="235"/>
    </row>
    <row r="57" spans="3:9" ht="20.5" x14ac:dyDescent="0.35">
      <c r="C57" s="64" t="s">
        <v>196</v>
      </c>
      <c r="D57" s="68" t="b">
        <v>0</v>
      </c>
      <c r="E57" s="68" t="b">
        <v>0</v>
      </c>
      <c r="F57" s="68" t="b">
        <v>0</v>
      </c>
      <c r="G57" s="235"/>
      <c r="H57" s="235"/>
      <c r="I57" s="235"/>
    </row>
    <row r="58" spans="3:9" ht="20.5" x14ac:dyDescent="0.35">
      <c r="C58" s="64" t="s">
        <v>197</v>
      </c>
      <c r="D58" s="68" t="b">
        <v>0</v>
      </c>
      <c r="E58" s="68" t="b">
        <v>0</v>
      </c>
      <c r="F58" s="68" t="b">
        <v>0</v>
      </c>
      <c r="G58" s="235"/>
      <c r="H58" s="235"/>
      <c r="I58" s="235"/>
    </row>
    <row r="59" spans="3:9" ht="20.5" x14ac:dyDescent="0.35">
      <c r="C59" s="64" t="s">
        <v>198</v>
      </c>
      <c r="D59" s="68" t="b">
        <v>0</v>
      </c>
      <c r="E59" s="68" t="b">
        <v>0</v>
      </c>
      <c r="F59" s="68" t="b">
        <v>0</v>
      </c>
      <c r="G59" s="235"/>
      <c r="H59" s="235"/>
      <c r="I59" s="235"/>
    </row>
    <row r="60" spans="3:9" ht="20.5" x14ac:dyDescent="0.35">
      <c r="C60" s="64" t="s">
        <v>199</v>
      </c>
      <c r="D60" s="68" t="b">
        <v>0</v>
      </c>
      <c r="E60" s="68" t="b">
        <v>0</v>
      </c>
      <c r="F60" s="68" t="b">
        <v>0</v>
      </c>
      <c r="G60" s="235"/>
      <c r="H60" s="235"/>
      <c r="I60" s="235"/>
    </row>
    <row r="61" spans="3:9" ht="20.5" x14ac:dyDescent="0.35">
      <c r="C61" s="64" t="s">
        <v>200</v>
      </c>
      <c r="D61" s="68" t="b">
        <v>0</v>
      </c>
      <c r="E61" s="68" t="b">
        <v>0</v>
      </c>
      <c r="F61" s="68" t="b">
        <v>0</v>
      </c>
      <c r="G61" s="235"/>
      <c r="H61" s="235"/>
      <c r="I61" s="235"/>
    </row>
    <row r="62" spans="3:9" ht="20.5" x14ac:dyDescent="0.35">
      <c r="C62" s="64" t="s">
        <v>201</v>
      </c>
      <c r="D62" s="68" t="b">
        <v>0</v>
      </c>
      <c r="E62" s="68" t="b">
        <v>0</v>
      </c>
      <c r="F62" s="68" t="b">
        <v>0</v>
      </c>
      <c r="G62" s="235"/>
      <c r="H62" s="235"/>
      <c r="I62" s="235"/>
    </row>
    <row r="63" spans="3:9" ht="20.5" x14ac:dyDescent="0.35">
      <c r="C63" s="64" t="s">
        <v>202</v>
      </c>
      <c r="D63" s="68" t="b">
        <v>0</v>
      </c>
      <c r="E63" s="68" t="b">
        <v>0</v>
      </c>
      <c r="F63" s="68" t="b">
        <v>0</v>
      </c>
      <c r="G63" s="235"/>
      <c r="H63" s="235"/>
      <c r="I63" s="235"/>
    </row>
    <row r="64" spans="3:9" ht="20.5" x14ac:dyDescent="0.35">
      <c r="C64" s="64" t="s">
        <v>203</v>
      </c>
      <c r="D64" s="68" t="b">
        <v>0</v>
      </c>
      <c r="E64" s="68" t="b">
        <v>0</v>
      </c>
      <c r="F64" s="68" t="b">
        <v>0</v>
      </c>
      <c r="G64" s="235"/>
      <c r="H64" s="235"/>
      <c r="I64" s="235"/>
    </row>
    <row r="66" spans="3:9" ht="19" x14ac:dyDescent="0.65">
      <c r="C66" s="218" t="s">
        <v>268</v>
      </c>
      <c r="D66" s="218"/>
      <c r="E66" s="218"/>
      <c r="F66" s="218"/>
      <c r="G66" s="218"/>
      <c r="H66" s="218"/>
      <c r="I66" s="218"/>
    </row>
    <row r="67" spans="3:9" x14ac:dyDescent="0.35">
      <c r="C67" s="198"/>
      <c r="D67" s="198"/>
      <c r="E67" s="198"/>
      <c r="F67" s="198"/>
      <c r="G67" s="198"/>
      <c r="H67" s="198"/>
      <c r="I67" s="198"/>
    </row>
    <row r="68" spans="3:9" x14ac:dyDescent="0.35">
      <c r="C68" s="198"/>
      <c r="D68" s="198"/>
      <c r="E68" s="198"/>
      <c r="F68" s="198"/>
      <c r="G68" s="198"/>
      <c r="H68" s="198"/>
      <c r="I68" s="198"/>
    </row>
    <row r="70" spans="3:9" ht="19" x14ac:dyDescent="0.65">
      <c r="C70" s="204" t="s">
        <v>212</v>
      </c>
      <c r="D70" s="204"/>
      <c r="E70" s="204"/>
      <c r="F70" s="204"/>
      <c r="G70" s="204"/>
      <c r="H70" s="204"/>
      <c r="I70" s="204"/>
    </row>
    <row r="72" spans="3:9" ht="38" x14ac:dyDescent="0.35">
      <c r="C72" s="69" t="s">
        <v>214</v>
      </c>
      <c r="D72" s="69" t="s">
        <v>213</v>
      </c>
      <c r="E72" s="69" t="s">
        <v>216</v>
      </c>
      <c r="F72" s="69" t="s">
        <v>215</v>
      </c>
      <c r="G72" s="69" t="s">
        <v>217</v>
      </c>
      <c r="H72" s="69" t="s">
        <v>218</v>
      </c>
    </row>
    <row r="73" spans="3:9" x14ac:dyDescent="0.35">
      <c r="C73" s="65"/>
      <c r="D73" s="65"/>
      <c r="E73" s="65"/>
      <c r="F73" s="65"/>
      <c r="G73" s="65"/>
      <c r="H73" s="65"/>
    </row>
    <row r="74" spans="3:9" x14ac:dyDescent="0.35">
      <c r="C74" s="65"/>
      <c r="D74" s="65"/>
      <c r="E74" s="65"/>
      <c r="F74" s="70"/>
      <c r="G74" s="65"/>
      <c r="H74" s="65"/>
    </row>
    <row r="75" spans="3:9" x14ac:dyDescent="0.35">
      <c r="C75" s="65"/>
      <c r="D75" s="65"/>
      <c r="E75" s="65"/>
      <c r="F75" s="65"/>
      <c r="G75" s="65"/>
      <c r="H75" s="65"/>
    </row>
    <row r="76" spans="3:9" x14ac:dyDescent="0.35">
      <c r="C76" s="65"/>
      <c r="D76" s="65"/>
      <c r="E76" s="65"/>
      <c r="F76" s="65"/>
      <c r="G76" s="65"/>
      <c r="H76" s="65"/>
    </row>
    <row r="77" spans="3:9" x14ac:dyDescent="0.35">
      <c r="C77" s="65"/>
      <c r="D77" s="65"/>
      <c r="E77" s="65"/>
      <c r="F77" s="65"/>
      <c r="G77" s="65"/>
      <c r="H77" s="65"/>
    </row>
    <row r="78" spans="3:9" x14ac:dyDescent="0.35">
      <c r="C78" s="65"/>
      <c r="D78" s="65"/>
      <c r="E78" s="65"/>
      <c r="F78" s="65"/>
      <c r="G78" s="65"/>
      <c r="H78" s="65"/>
    </row>
    <row r="79" spans="3:9" x14ac:dyDescent="0.35">
      <c r="C79" s="65"/>
      <c r="D79" s="65"/>
      <c r="E79" s="65"/>
      <c r="F79" s="65"/>
      <c r="G79" s="65"/>
      <c r="H79" s="65"/>
    </row>
    <row r="80" spans="3:9" x14ac:dyDescent="0.35">
      <c r="C80" s="65"/>
      <c r="D80" s="65"/>
      <c r="E80" s="65"/>
      <c r="F80" s="65"/>
      <c r="G80" s="65"/>
      <c r="H80" s="65"/>
    </row>
    <row r="81" spans="3:9" x14ac:dyDescent="0.35">
      <c r="C81" s="65"/>
      <c r="D81" s="65"/>
      <c r="E81" s="65"/>
      <c r="F81" s="65"/>
      <c r="G81" s="65"/>
      <c r="H81" s="65"/>
    </row>
    <row r="82" spans="3:9" x14ac:dyDescent="0.35">
      <c r="C82" s="65"/>
      <c r="D82" s="65"/>
      <c r="E82" s="65"/>
      <c r="F82" s="65"/>
      <c r="G82" s="65"/>
      <c r="H82" s="65"/>
    </row>
    <row r="84" spans="3:9" ht="19" x14ac:dyDescent="0.65">
      <c r="C84" s="204" t="s">
        <v>266</v>
      </c>
      <c r="D84" s="204"/>
      <c r="E84" s="204"/>
      <c r="F84" s="204"/>
      <c r="G84" s="204"/>
      <c r="H84" s="204"/>
      <c r="I84" s="204"/>
    </row>
    <row r="85" spans="3:9" ht="15" thickBot="1" x14ac:dyDescent="0.4"/>
    <row r="86" spans="3:9" ht="19" x14ac:dyDescent="0.65">
      <c r="C86" s="73" t="s">
        <v>225</v>
      </c>
      <c r="D86" s="229"/>
      <c r="E86" s="230"/>
      <c r="F86" s="229"/>
      <c r="G86" s="230"/>
      <c r="H86" s="229"/>
      <c r="I86" s="230"/>
    </row>
    <row r="87" spans="3:9" ht="19" x14ac:dyDescent="0.65">
      <c r="C87" s="73" t="s">
        <v>226</v>
      </c>
      <c r="D87" s="231"/>
      <c r="E87" s="232"/>
      <c r="F87" s="231"/>
      <c r="G87" s="232"/>
      <c r="H87" s="231"/>
      <c r="I87" s="232"/>
    </row>
    <row r="88" spans="3:9" ht="19.5" thickBot="1" x14ac:dyDescent="0.7">
      <c r="C88" s="73" t="s">
        <v>247</v>
      </c>
      <c r="D88" s="236"/>
      <c r="E88" s="237"/>
      <c r="F88" s="231"/>
      <c r="G88" s="232"/>
      <c r="H88" s="231"/>
      <c r="I88" s="232"/>
    </row>
    <row r="89" spans="3:9" ht="19" x14ac:dyDescent="0.65">
      <c r="C89" s="73" t="s">
        <v>224</v>
      </c>
      <c r="D89" s="74" t="s">
        <v>109</v>
      </c>
      <c r="E89" s="75" t="s">
        <v>232</v>
      </c>
      <c r="F89" s="78" t="s">
        <v>109</v>
      </c>
      <c r="G89" s="79" t="s">
        <v>232</v>
      </c>
      <c r="H89" s="78" t="s">
        <v>109</v>
      </c>
      <c r="I89" s="79" t="s">
        <v>232</v>
      </c>
    </row>
    <row r="90" spans="3:9" ht="19" x14ac:dyDescent="0.65">
      <c r="C90" s="13" t="s">
        <v>227</v>
      </c>
      <c r="D90" s="71">
        <v>-1</v>
      </c>
      <c r="E90" s="27"/>
      <c r="F90" s="71">
        <v>-1</v>
      </c>
      <c r="G90" s="27"/>
      <c r="H90" s="71">
        <v>-1</v>
      </c>
      <c r="I90" s="27"/>
    </row>
    <row r="91" spans="3:9" ht="19" x14ac:dyDescent="0.65">
      <c r="C91" s="13" t="s">
        <v>117</v>
      </c>
      <c r="D91" s="71">
        <v>4</v>
      </c>
      <c r="E91" s="27"/>
      <c r="F91" s="71">
        <v>4</v>
      </c>
      <c r="G91" s="27"/>
      <c r="H91" s="71">
        <v>4</v>
      </c>
      <c r="I91" s="27"/>
    </row>
    <row r="92" spans="3:9" ht="19" x14ac:dyDescent="0.65">
      <c r="C92" s="13" t="s">
        <v>221</v>
      </c>
      <c r="D92" s="71">
        <v>2</v>
      </c>
      <c r="E92" s="27"/>
      <c r="F92" s="71">
        <v>2</v>
      </c>
      <c r="G92" s="27"/>
      <c r="H92" s="71">
        <v>2</v>
      </c>
      <c r="I92" s="27"/>
    </row>
    <row r="93" spans="3:9" ht="19" x14ac:dyDescent="0.65">
      <c r="C93" s="13" t="s">
        <v>222</v>
      </c>
      <c r="D93" s="71">
        <v>4</v>
      </c>
      <c r="E93" s="27"/>
      <c r="F93" s="71">
        <v>4</v>
      </c>
      <c r="G93" s="27"/>
      <c r="H93" s="71">
        <v>4</v>
      </c>
      <c r="I93" s="27"/>
    </row>
    <row r="94" spans="3:9" ht="19" x14ac:dyDescent="0.65">
      <c r="C94" s="13" t="s">
        <v>228</v>
      </c>
      <c r="D94" s="71">
        <v>2</v>
      </c>
      <c r="E94" s="27"/>
      <c r="F94" s="71">
        <v>2</v>
      </c>
      <c r="G94" s="27"/>
      <c r="H94" s="71">
        <v>2</v>
      </c>
      <c r="I94" s="27"/>
    </row>
    <row r="95" spans="3:9" ht="19" x14ac:dyDescent="0.65">
      <c r="C95" s="13" t="s">
        <v>219</v>
      </c>
      <c r="D95" s="71">
        <v>2</v>
      </c>
      <c r="E95" s="27"/>
      <c r="F95" s="71">
        <v>2</v>
      </c>
      <c r="G95" s="27"/>
      <c r="H95" s="71">
        <v>2</v>
      </c>
      <c r="I95" s="27"/>
    </row>
    <row r="96" spans="3:9" ht="19" x14ac:dyDescent="0.65">
      <c r="C96" s="13" t="s">
        <v>230</v>
      </c>
      <c r="D96" s="71">
        <v>1</v>
      </c>
      <c r="E96" s="27"/>
      <c r="F96" s="71">
        <v>1</v>
      </c>
      <c r="G96" s="27"/>
      <c r="H96" s="71">
        <v>1</v>
      </c>
      <c r="I96" s="27"/>
    </row>
    <row r="97" spans="3:9" ht="19" x14ac:dyDescent="0.65">
      <c r="C97" s="13" t="s">
        <v>231</v>
      </c>
      <c r="D97" s="71">
        <v>1</v>
      </c>
      <c r="E97" s="27"/>
      <c r="F97" s="71">
        <v>1</v>
      </c>
      <c r="G97" s="27"/>
      <c r="H97" s="71">
        <v>1</v>
      </c>
      <c r="I97" s="27"/>
    </row>
    <row r="98" spans="3:9" ht="19" x14ac:dyDescent="0.65">
      <c r="C98" s="13" t="s">
        <v>229</v>
      </c>
      <c r="D98" s="71">
        <v>4</v>
      </c>
      <c r="E98" s="27"/>
      <c r="F98" s="71">
        <v>4</v>
      </c>
      <c r="G98" s="27"/>
      <c r="H98" s="71">
        <v>4</v>
      </c>
      <c r="I98" s="27"/>
    </row>
    <row r="99" spans="3:9" ht="19" x14ac:dyDescent="0.65">
      <c r="C99" s="13" t="s">
        <v>223</v>
      </c>
      <c r="D99" s="71">
        <v>2</v>
      </c>
      <c r="E99" s="27"/>
      <c r="F99" s="71">
        <v>2</v>
      </c>
      <c r="G99" s="27"/>
      <c r="H99" s="71">
        <v>2</v>
      </c>
      <c r="I99" s="27"/>
    </row>
    <row r="100" spans="3:9" ht="19" x14ac:dyDescent="0.65">
      <c r="C100" s="13" t="s">
        <v>220</v>
      </c>
      <c r="D100" s="71">
        <v>2</v>
      </c>
      <c r="E100" s="27"/>
      <c r="F100" s="71">
        <v>2</v>
      </c>
      <c r="G100" s="27"/>
      <c r="H100" s="71">
        <v>2</v>
      </c>
      <c r="I100" s="27"/>
    </row>
    <row r="101" spans="3:9" ht="19" x14ac:dyDescent="0.65">
      <c r="C101" s="73" t="s">
        <v>248</v>
      </c>
      <c r="D101" s="76"/>
      <c r="E101" s="77"/>
      <c r="F101" s="76"/>
      <c r="G101" s="77"/>
      <c r="H101" s="76"/>
      <c r="I101" s="77"/>
    </row>
    <row r="102" spans="3:9" ht="19" x14ac:dyDescent="0.65">
      <c r="C102" s="73" t="s">
        <v>244</v>
      </c>
      <c r="D102" s="233">
        <f>+D90*(3*D91+2*D92+D93+D94+D95+D96+D97+D98+D99+D100)</f>
        <v>-34</v>
      </c>
      <c r="E102" s="234"/>
      <c r="F102" s="233">
        <f>+F90*(3*F91+2*F92+F93+F94+F95+F96+F97+F98+F99+F100)</f>
        <v>-34</v>
      </c>
      <c r="G102" s="234"/>
      <c r="H102" s="233">
        <f>+H90*(3*H91+2*H92+H93+H94+H95+H96+H97+H98+H99+H100)</f>
        <v>-34</v>
      </c>
      <c r="I102" s="234"/>
    </row>
    <row r="103" spans="3:9" ht="19" x14ac:dyDescent="0.65">
      <c r="C103" s="73" t="s">
        <v>245</v>
      </c>
      <c r="D103" s="233">
        <f>ABS(D102)</f>
        <v>34</v>
      </c>
      <c r="E103" s="234"/>
      <c r="F103" s="233">
        <f>ABS(F102)</f>
        <v>34</v>
      </c>
      <c r="G103" s="234"/>
      <c r="H103" s="233">
        <f>ABS(H102)</f>
        <v>34</v>
      </c>
      <c r="I103" s="234"/>
    </row>
    <row r="104" spans="3:9" ht="19.5" thickBot="1" x14ac:dyDescent="0.7">
      <c r="C104" s="73" t="s">
        <v>246</v>
      </c>
      <c r="D104" s="227" t="str">
        <f>IF(D103&lt;25,"Irrelevante",IF(D103&lt;50,"Moderado",IF(D103&lt;75,"Severo","Crítico")))</f>
        <v>Moderado</v>
      </c>
      <c r="E104" s="228"/>
      <c r="F104" s="227" t="str">
        <f>IF(F103&lt;25,"Irrelevante",IF(F103&lt;50,"Moderado",IF(F103&lt;75,"Severo","Crítico")))</f>
        <v>Moderado</v>
      </c>
      <c r="G104" s="228"/>
      <c r="H104" s="227" t="str">
        <f>IF(H103&lt;25,"Irrelevante",IF(H103&lt;50,"Moderado",IF(H103&lt;75,"Severo","Crítico")))</f>
        <v>Moderado</v>
      </c>
      <c r="I104" s="228"/>
    </row>
    <row r="105" spans="3:9" ht="19" x14ac:dyDescent="0.65">
      <c r="C105" s="94"/>
      <c r="D105" s="95"/>
      <c r="E105" s="95"/>
      <c r="F105" s="95"/>
      <c r="G105" s="95"/>
      <c r="H105" s="95"/>
      <c r="I105" s="95"/>
    </row>
    <row r="106" spans="3:9" ht="19" x14ac:dyDescent="0.65">
      <c r="C106" s="218" t="s">
        <v>269</v>
      </c>
      <c r="D106" s="218"/>
      <c r="E106" s="218"/>
      <c r="F106" s="218"/>
      <c r="G106" s="218"/>
      <c r="H106" s="218"/>
      <c r="I106" s="218"/>
    </row>
    <row r="107" spans="3:9" x14ac:dyDescent="0.35">
      <c r="C107" s="198"/>
      <c r="D107" s="198"/>
      <c r="E107" s="198"/>
      <c r="F107" s="198"/>
      <c r="G107" s="198"/>
      <c r="H107" s="198"/>
      <c r="I107" s="198"/>
    </row>
    <row r="108" spans="3:9" x14ac:dyDescent="0.35">
      <c r="C108" s="198"/>
      <c r="D108" s="198"/>
      <c r="E108" s="198"/>
      <c r="F108" s="198"/>
      <c r="G108" s="198"/>
      <c r="H108" s="198"/>
      <c r="I108" s="198"/>
    </row>
    <row r="109" spans="3:9" ht="19" x14ac:dyDescent="0.65">
      <c r="C109" s="94"/>
      <c r="D109" s="95"/>
      <c r="E109" s="95"/>
      <c r="F109" s="95"/>
      <c r="G109" s="95"/>
      <c r="H109" s="95"/>
      <c r="I109" s="95"/>
    </row>
    <row r="111" spans="3:9" ht="19" x14ac:dyDescent="0.65">
      <c r="C111" s="204" t="s">
        <v>249</v>
      </c>
      <c r="D111" s="204"/>
      <c r="E111" s="204"/>
      <c r="F111" s="204"/>
      <c r="G111" s="204"/>
      <c r="H111" s="204"/>
      <c r="I111" s="204"/>
    </row>
    <row r="113" spans="3:9" ht="41" x14ac:dyDescent="0.35">
      <c r="C113" s="66" t="s">
        <v>215</v>
      </c>
      <c r="D113" s="67" t="s">
        <v>250</v>
      </c>
      <c r="E113" s="67" t="s">
        <v>251</v>
      </c>
      <c r="F113" s="67" t="s">
        <v>267</v>
      </c>
      <c r="G113" s="67" t="s">
        <v>209</v>
      </c>
      <c r="H113" s="67" t="s">
        <v>252</v>
      </c>
    </row>
    <row r="114" spans="3:9" x14ac:dyDescent="0.35">
      <c r="C114" s="65"/>
      <c r="D114" s="65"/>
      <c r="E114" s="65"/>
      <c r="F114" s="65"/>
      <c r="G114" s="65"/>
      <c r="H114" s="65"/>
    </row>
    <row r="115" spans="3:9" x14ac:dyDescent="0.35">
      <c r="C115" s="92"/>
      <c r="D115" s="92"/>
      <c r="E115" s="92"/>
      <c r="F115" s="65"/>
      <c r="G115" s="65"/>
      <c r="H115" s="65"/>
    </row>
    <row r="116" spans="3:9" x14ac:dyDescent="0.35">
      <c r="C116" s="93"/>
      <c r="D116" s="93"/>
      <c r="E116" s="93"/>
      <c r="F116" s="65"/>
      <c r="G116" s="65"/>
      <c r="H116" s="65"/>
    </row>
    <row r="117" spans="3:9" x14ac:dyDescent="0.35">
      <c r="C117" s="93"/>
      <c r="D117" s="93"/>
      <c r="E117" s="93"/>
      <c r="F117" s="65"/>
      <c r="G117" s="65"/>
      <c r="H117" s="65"/>
    </row>
    <row r="118" spans="3:9" x14ac:dyDescent="0.35">
      <c r="C118" s="93"/>
      <c r="D118" s="93"/>
      <c r="E118" s="93"/>
      <c r="F118" s="65"/>
      <c r="G118" s="65"/>
      <c r="H118" s="65"/>
    </row>
    <row r="119" spans="3:9" x14ac:dyDescent="0.35">
      <c r="C119" s="93"/>
      <c r="D119" s="93"/>
      <c r="E119" s="93"/>
      <c r="F119" s="65"/>
      <c r="G119" s="65"/>
      <c r="H119" s="65"/>
    </row>
    <row r="120" spans="3:9" x14ac:dyDescent="0.35">
      <c r="C120" s="93"/>
      <c r="D120" s="93"/>
      <c r="E120" s="93"/>
      <c r="F120" s="65"/>
      <c r="G120" s="65"/>
      <c r="H120" s="65"/>
    </row>
    <row r="121" spans="3:9" x14ac:dyDescent="0.35">
      <c r="C121" s="93"/>
      <c r="D121" s="93"/>
      <c r="E121" s="93"/>
      <c r="F121" s="65"/>
      <c r="G121" s="65"/>
      <c r="H121" s="65"/>
    </row>
    <row r="122" spans="3:9" x14ac:dyDescent="0.35">
      <c r="C122" s="93"/>
      <c r="D122" s="93"/>
      <c r="E122" s="93"/>
      <c r="F122" s="65"/>
      <c r="G122" s="65"/>
      <c r="H122" s="65"/>
    </row>
    <row r="123" spans="3:9" x14ac:dyDescent="0.35">
      <c r="C123" s="72"/>
      <c r="D123" s="72"/>
      <c r="E123" s="72"/>
    </row>
    <row r="124" spans="3:9" x14ac:dyDescent="0.35">
      <c r="C124" s="72"/>
      <c r="D124" s="72"/>
      <c r="E124" s="72"/>
    </row>
    <row r="125" spans="3:9" ht="19" x14ac:dyDescent="0.65">
      <c r="C125" s="204" t="s">
        <v>270</v>
      </c>
      <c r="D125" s="204"/>
      <c r="E125" s="204"/>
      <c r="F125" s="204"/>
      <c r="G125" s="204"/>
      <c r="H125" s="204"/>
      <c r="I125" s="204"/>
    </row>
    <row r="126" spans="3:9" x14ac:dyDescent="0.35">
      <c r="C126" s="72"/>
      <c r="D126" s="72"/>
      <c r="E126" s="72"/>
    </row>
    <row r="128" spans="3:9" ht="41" x14ac:dyDescent="0.35">
      <c r="C128" s="66" t="s">
        <v>215</v>
      </c>
      <c r="D128" s="67" t="s">
        <v>267</v>
      </c>
      <c r="E128" s="67" t="s">
        <v>110</v>
      </c>
      <c r="F128" s="67" t="s">
        <v>271</v>
      </c>
    </row>
    <row r="129" spans="3:9" ht="19" x14ac:dyDescent="0.65">
      <c r="C129" s="4"/>
      <c r="D129" s="4"/>
      <c r="E129" s="4"/>
      <c r="F129" s="59">
        <v>0</v>
      </c>
    </row>
    <row r="130" spans="3:9" ht="19" x14ac:dyDescent="0.65">
      <c r="C130" s="4"/>
      <c r="D130" s="4"/>
      <c r="E130" s="4"/>
      <c r="F130" s="59">
        <v>0</v>
      </c>
    </row>
    <row r="131" spans="3:9" ht="19" x14ac:dyDescent="0.65">
      <c r="C131" s="4"/>
      <c r="D131" s="4"/>
      <c r="E131" s="4"/>
      <c r="F131" s="59">
        <v>0</v>
      </c>
    </row>
    <row r="132" spans="3:9" ht="19" x14ac:dyDescent="0.65">
      <c r="C132" s="4"/>
      <c r="D132" s="4"/>
      <c r="E132" s="4"/>
      <c r="F132" s="59">
        <v>0</v>
      </c>
    </row>
    <row r="133" spans="3:9" ht="19" x14ac:dyDescent="0.65">
      <c r="C133" s="4"/>
      <c r="D133" s="4"/>
      <c r="E133" s="4"/>
      <c r="F133" s="59">
        <v>0</v>
      </c>
    </row>
    <row r="134" spans="3:9" ht="19" x14ac:dyDescent="0.65">
      <c r="C134" s="4"/>
      <c r="D134" s="4"/>
      <c r="E134" s="4"/>
      <c r="F134" s="59">
        <v>0</v>
      </c>
    </row>
    <row r="135" spans="3:9" ht="19" x14ac:dyDescent="0.65">
      <c r="C135" s="4"/>
      <c r="D135" s="4"/>
      <c r="E135" s="4"/>
      <c r="F135" s="59">
        <v>0</v>
      </c>
    </row>
    <row r="136" spans="3:9" ht="19" x14ac:dyDescent="0.65">
      <c r="C136" s="5" t="s">
        <v>108</v>
      </c>
      <c r="D136" s="5"/>
      <c r="E136" s="5"/>
      <c r="F136" s="97">
        <f>SUM(F129:F135)</f>
        <v>0</v>
      </c>
    </row>
    <row r="137" spans="3:9" x14ac:dyDescent="0.35">
      <c r="F137" s="96"/>
    </row>
    <row r="139" spans="3:9" ht="19" x14ac:dyDescent="0.65">
      <c r="C139" s="218" t="s">
        <v>272</v>
      </c>
      <c r="D139" s="218"/>
      <c r="E139" s="218"/>
      <c r="F139" s="218"/>
      <c r="G139" s="218"/>
      <c r="H139" s="218"/>
      <c r="I139" s="218"/>
    </row>
    <row r="140" spans="3:9" x14ac:dyDescent="0.35">
      <c r="C140" s="198"/>
      <c r="D140" s="198"/>
      <c r="E140" s="198"/>
      <c r="F140" s="198"/>
      <c r="G140" s="198"/>
      <c r="H140" s="198"/>
      <c r="I140" s="198"/>
    </row>
    <row r="141" spans="3:9" x14ac:dyDescent="0.35">
      <c r="C141" s="198"/>
      <c r="D141" s="198"/>
      <c r="E141" s="198"/>
      <c r="F141" s="198"/>
      <c r="G141" s="198"/>
      <c r="H141" s="198"/>
      <c r="I141" s="198"/>
    </row>
  </sheetData>
  <mergeCells count="70">
    <mergeCell ref="D3:I4"/>
    <mergeCell ref="D5:I7"/>
    <mergeCell ref="C11:I11"/>
    <mergeCell ref="C13:I13"/>
    <mergeCell ref="G49:I49"/>
    <mergeCell ref="D25:F25"/>
    <mergeCell ref="D27:F27"/>
    <mergeCell ref="D15:I15"/>
    <mergeCell ref="D16:I16"/>
    <mergeCell ref="C41:I41"/>
    <mergeCell ref="G43:I43"/>
    <mergeCell ref="D35:G35"/>
    <mergeCell ref="D36:G36"/>
    <mergeCell ref="D37:G37"/>
    <mergeCell ref="D38:G38"/>
    <mergeCell ref="C18:I18"/>
    <mergeCell ref="C23:I23"/>
    <mergeCell ref="G44:I44"/>
    <mergeCell ref="G45:I45"/>
    <mergeCell ref="G46:I46"/>
    <mergeCell ref="G47:I47"/>
    <mergeCell ref="C29:I29"/>
    <mergeCell ref="D31:G31"/>
    <mergeCell ref="D32:G32"/>
    <mergeCell ref="D33:G33"/>
    <mergeCell ref="D34:G34"/>
    <mergeCell ref="G48:I48"/>
    <mergeCell ref="G61:I61"/>
    <mergeCell ref="G50:I50"/>
    <mergeCell ref="G51:I51"/>
    <mergeCell ref="G52:I52"/>
    <mergeCell ref="G53:I53"/>
    <mergeCell ref="G54:I54"/>
    <mergeCell ref="G55:I55"/>
    <mergeCell ref="G56:I56"/>
    <mergeCell ref="G57:I57"/>
    <mergeCell ref="G58:I58"/>
    <mergeCell ref="G59:I59"/>
    <mergeCell ref="G60:I60"/>
    <mergeCell ref="F103:G103"/>
    <mergeCell ref="F104:G104"/>
    <mergeCell ref="C70:I70"/>
    <mergeCell ref="G62:I62"/>
    <mergeCell ref="G63:I63"/>
    <mergeCell ref="G64:I64"/>
    <mergeCell ref="C84:I84"/>
    <mergeCell ref="D102:E102"/>
    <mergeCell ref="D86:E86"/>
    <mergeCell ref="D87:E87"/>
    <mergeCell ref="D88:E88"/>
    <mergeCell ref="F86:G86"/>
    <mergeCell ref="F87:G87"/>
    <mergeCell ref="F88:G88"/>
    <mergeCell ref="F102:G102"/>
    <mergeCell ref="C125:I125"/>
    <mergeCell ref="C139:I139"/>
    <mergeCell ref="C140:I141"/>
    <mergeCell ref="C111:I111"/>
    <mergeCell ref="C66:I66"/>
    <mergeCell ref="C67:I68"/>
    <mergeCell ref="C106:I106"/>
    <mergeCell ref="C107:I108"/>
    <mergeCell ref="H104:I104"/>
    <mergeCell ref="H86:I86"/>
    <mergeCell ref="H87:I87"/>
    <mergeCell ref="H88:I88"/>
    <mergeCell ref="H102:I102"/>
    <mergeCell ref="H103:I103"/>
    <mergeCell ref="D104:E104"/>
    <mergeCell ref="D103:E10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A74C9-0803-41E0-8368-92B69F619763}">
  <dimension ref="B4:E14"/>
  <sheetViews>
    <sheetView workbookViewId="0">
      <selection activeCell="G19" sqref="F19:G20"/>
    </sheetView>
  </sheetViews>
  <sheetFormatPr baseColWidth="10" defaultRowHeight="14.5" x14ac:dyDescent="0.35"/>
  <cols>
    <col min="2" max="2" width="16.54296875" bestFit="1" customWidth="1"/>
    <col min="3" max="3" width="3.6328125" bestFit="1" customWidth="1"/>
  </cols>
  <sheetData>
    <row r="4" spans="2:5" ht="19" x14ac:dyDescent="0.65">
      <c r="B4" s="4" t="s">
        <v>227</v>
      </c>
      <c r="C4" s="4">
        <v>-1</v>
      </c>
      <c r="D4" s="4"/>
      <c r="E4" t="s">
        <v>243</v>
      </c>
    </row>
    <row r="5" spans="2:5" ht="19" x14ac:dyDescent="0.65">
      <c r="B5" s="4" t="s">
        <v>117</v>
      </c>
      <c r="C5" s="4">
        <v>4</v>
      </c>
      <c r="D5" s="4"/>
      <c r="E5" t="s">
        <v>233</v>
      </c>
    </row>
    <row r="6" spans="2:5" ht="19" x14ac:dyDescent="0.65">
      <c r="B6" s="4" t="s">
        <v>221</v>
      </c>
      <c r="C6" s="4">
        <v>2</v>
      </c>
      <c r="D6" s="4"/>
      <c r="E6" t="s">
        <v>234</v>
      </c>
    </row>
    <row r="7" spans="2:5" ht="19" x14ac:dyDescent="0.65">
      <c r="B7" s="4" t="s">
        <v>222</v>
      </c>
      <c r="C7" s="4">
        <v>4</v>
      </c>
      <c r="D7" s="4"/>
      <c r="E7" t="s">
        <v>235</v>
      </c>
    </row>
    <row r="8" spans="2:5" ht="19" x14ac:dyDescent="0.65">
      <c r="B8" s="4" t="s">
        <v>228</v>
      </c>
      <c r="C8" s="4">
        <v>2</v>
      </c>
      <c r="D8" s="4"/>
      <c r="E8" t="s">
        <v>236</v>
      </c>
    </row>
    <row r="9" spans="2:5" ht="19" x14ac:dyDescent="0.65">
      <c r="B9" s="4" t="s">
        <v>219</v>
      </c>
      <c r="C9" s="4">
        <v>2</v>
      </c>
      <c r="D9" s="4"/>
      <c r="E9" t="s">
        <v>237</v>
      </c>
    </row>
    <row r="10" spans="2:5" ht="19" x14ac:dyDescent="0.65">
      <c r="B10" s="4" t="s">
        <v>230</v>
      </c>
      <c r="C10" s="4">
        <v>1</v>
      </c>
      <c r="D10" s="4"/>
      <c r="E10" t="s">
        <v>238</v>
      </c>
    </row>
    <row r="11" spans="2:5" ht="19" x14ac:dyDescent="0.65">
      <c r="B11" s="4" t="s">
        <v>231</v>
      </c>
      <c r="C11" s="4">
        <v>1</v>
      </c>
      <c r="D11" s="4"/>
      <c r="E11" t="s">
        <v>239</v>
      </c>
    </row>
    <row r="12" spans="2:5" ht="19" x14ac:dyDescent="0.65">
      <c r="B12" s="4" t="s">
        <v>229</v>
      </c>
      <c r="C12" s="4">
        <v>4</v>
      </c>
      <c r="D12" s="4"/>
      <c r="E12" t="s">
        <v>240</v>
      </c>
    </row>
    <row r="13" spans="2:5" ht="19" x14ac:dyDescent="0.65">
      <c r="B13" s="4" t="s">
        <v>223</v>
      </c>
      <c r="C13" s="4">
        <v>2</v>
      </c>
      <c r="D13" s="4"/>
      <c r="E13" t="s">
        <v>241</v>
      </c>
    </row>
    <row r="14" spans="2:5" ht="19" x14ac:dyDescent="0.65">
      <c r="B14" s="4" t="s">
        <v>220</v>
      </c>
      <c r="C14" s="4">
        <v>2</v>
      </c>
      <c r="D14" s="4"/>
      <c r="E14" t="s">
        <v>242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88EE-FA21-475A-B55B-3A45B03E6728}">
  <dimension ref="B2:H109"/>
  <sheetViews>
    <sheetView topLeftCell="A93" zoomScale="80" zoomScaleNormal="80" workbookViewId="0">
      <selection activeCell="B2" sqref="B2:G8"/>
    </sheetView>
  </sheetViews>
  <sheetFormatPr baseColWidth="10" defaultRowHeight="14.5" x14ac:dyDescent="0.35"/>
  <cols>
    <col min="2" max="2" width="58.7265625" customWidth="1"/>
    <col min="3" max="3" width="21.6328125" customWidth="1"/>
    <col min="4" max="4" width="16.7265625" bestFit="1" customWidth="1"/>
    <col min="5" max="5" width="25.7265625" customWidth="1"/>
    <col min="6" max="6" width="30.6328125" customWidth="1"/>
    <col min="7" max="7" width="29" customWidth="1"/>
    <col min="8" max="8" width="17.36328125" customWidth="1"/>
  </cols>
  <sheetData>
    <row r="2" spans="2:7" x14ac:dyDescent="0.35">
      <c r="B2" s="17"/>
      <c r="C2" s="37"/>
      <c r="D2" s="17"/>
      <c r="E2" s="17"/>
      <c r="F2" s="17"/>
      <c r="G2" s="17"/>
    </row>
    <row r="3" spans="2:7" ht="23.5" customHeight="1" x14ac:dyDescent="0.35">
      <c r="C3" s="252" t="s">
        <v>300</v>
      </c>
      <c r="D3" s="252"/>
      <c r="E3" s="252"/>
      <c r="F3" s="252"/>
      <c r="G3" s="252"/>
    </row>
    <row r="4" spans="2:7" x14ac:dyDescent="0.35">
      <c r="C4" s="252"/>
      <c r="D4" s="252"/>
      <c r="E4" s="252"/>
      <c r="F4" s="252"/>
      <c r="G4" s="252"/>
    </row>
    <row r="5" spans="2:7" x14ac:dyDescent="0.35">
      <c r="C5" s="253" t="s">
        <v>273</v>
      </c>
      <c r="D5" s="253"/>
      <c r="E5" s="253"/>
      <c r="F5" s="253"/>
      <c r="G5" s="253"/>
    </row>
    <row r="6" spans="2:7" ht="30.5" customHeight="1" x14ac:dyDescent="0.35">
      <c r="C6" s="253"/>
      <c r="D6" s="253"/>
      <c r="E6" s="253"/>
      <c r="F6" s="253"/>
      <c r="G6" s="253"/>
    </row>
    <row r="7" spans="2:7" x14ac:dyDescent="0.35">
      <c r="C7" s="253"/>
      <c r="D7" s="253"/>
      <c r="E7" s="253"/>
      <c r="F7" s="253"/>
      <c r="G7" s="253"/>
    </row>
    <row r="8" spans="2:7" x14ac:dyDescent="0.35">
      <c r="B8" s="17"/>
      <c r="C8" s="37"/>
      <c r="D8" s="17"/>
      <c r="E8" s="17"/>
      <c r="F8" s="17"/>
      <c r="G8" s="17"/>
    </row>
    <row r="10" spans="2:7" ht="19" x14ac:dyDescent="0.65">
      <c r="B10" s="182" t="s">
        <v>283</v>
      </c>
      <c r="C10" s="182"/>
      <c r="D10" s="182"/>
      <c r="E10" s="182"/>
      <c r="F10" s="182"/>
      <c r="G10" s="182"/>
    </row>
    <row r="11" spans="2:7" ht="19" x14ac:dyDescent="0.65">
      <c r="B11" s="1"/>
      <c r="C11" s="1"/>
      <c r="D11" s="1"/>
      <c r="E11" s="1"/>
      <c r="F11" s="1"/>
      <c r="G11" s="1"/>
    </row>
    <row r="12" spans="2:7" ht="19" x14ac:dyDescent="0.65">
      <c r="B12" s="204" t="s">
        <v>91</v>
      </c>
      <c r="C12" s="204"/>
      <c r="D12" s="204"/>
      <c r="E12" s="204"/>
      <c r="F12" s="204"/>
      <c r="G12" s="204"/>
    </row>
    <row r="13" spans="2:7" ht="19.5" thickBot="1" x14ac:dyDescent="0.7">
      <c r="B13" s="1"/>
      <c r="C13" s="1"/>
      <c r="D13" s="1"/>
      <c r="E13" s="1"/>
      <c r="F13" s="1"/>
      <c r="G13" s="1"/>
    </row>
    <row r="14" spans="2:7" ht="19.5" thickBot="1" x14ac:dyDescent="0.7">
      <c r="B14" s="40" t="s">
        <v>309</v>
      </c>
      <c r="C14" s="165"/>
      <c r="D14" s="166"/>
      <c r="E14" s="166"/>
      <c r="F14" s="166"/>
      <c r="G14" s="166"/>
    </row>
    <row r="15" spans="2:7" ht="25" customHeight="1" thickBot="1" x14ac:dyDescent="0.7">
      <c r="B15" s="40" t="s">
        <v>308</v>
      </c>
      <c r="C15" s="165"/>
      <c r="D15" s="166"/>
      <c r="E15" s="166"/>
      <c r="F15" s="166"/>
      <c r="G15" s="166"/>
    </row>
    <row r="17" spans="2:7" ht="19" x14ac:dyDescent="0.35">
      <c r="B17" s="40" t="s">
        <v>310</v>
      </c>
    </row>
    <row r="19" spans="2:7" ht="19" x14ac:dyDescent="0.65">
      <c r="B19" s="7" t="s">
        <v>209</v>
      </c>
      <c r="C19" s="218" t="s">
        <v>210</v>
      </c>
      <c r="D19" s="218"/>
      <c r="E19" s="218"/>
      <c r="F19" s="218"/>
    </row>
    <row r="20" spans="2:7" ht="19" x14ac:dyDescent="0.65">
      <c r="B20" s="22"/>
      <c r="C20" s="238"/>
      <c r="D20" s="239"/>
      <c r="E20" s="239"/>
      <c r="F20" s="240"/>
    </row>
    <row r="21" spans="2:7" ht="19" x14ac:dyDescent="0.65">
      <c r="B21" s="22"/>
      <c r="C21" s="238"/>
      <c r="D21" s="239"/>
      <c r="E21" s="239"/>
      <c r="F21" s="240"/>
    </row>
    <row r="22" spans="2:7" ht="19" x14ac:dyDescent="0.65">
      <c r="B22" s="22"/>
      <c r="C22" s="238"/>
      <c r="D22" s="239"/>
      <c r="E22" s="239"/>
      <c r="F22" s="240"/>
    </row>
    <row r="23" spans="2:7" ht="19" x14ac:dyDescent="0.65">
      <c r="B23" s="22"/>
      <c r="C23" s="238"/>
      <c r="D23" s="239"/>
      <c r="E23" s="239"/>
      <c r="F23" s="240"/>
    </row>
    <row r="24" spans="2:7" ht="19" x14ac:dyDescent="0.65">
      <c r="B24" s="22"/>
      <c r="C24" s="238"/>
      <c r="D24" s="239"/>
      <c r="E24" s="239"/>
      <c r="F24" s="240"/>
    </row>
    <row r="25" spans="2:7" ht="19" x14ac:dyDescent="0.65">
      <c r="B25" s="22"/>
      <c r="C25" s="238"/>
      <c r="D25" s="239"/>
      <c r="E25" s="239"/>
      <c r="F25" s="240"/>
    </row>
    <row r="26" spans="2:7" ht="19" x14ac:dyDescent="0.65">
      <c r="B26" s="22"/>
      <c r="C26" s="238"/>
      <c r="D26" s="239"/>
      <c r="E26" s="239"/>
      <c r="F26" s="240"/>
    </row>
    <row r="28" spans="2:7" ht="19" x14ac:dyDescent="0.65">
      <c r="B28" s="204" t="s">
        <v>284</v>
      </c>
      <c r="C28" s="204"/>
      <c r="D28" s="204"/>
      <c r="E28" s="204"/>
      <c r="F28" s="204"/>
      <c r="G28" s="204"/>
    </row>
    <row r="30" spans="2:7" ht="19" x14ac:dyDescent="0.65">
      <c r="C30" s="9"/>
      <c r="D30" s="9"/>
      <c r="E30" s="9"/>
      <c r="F30" s="9"/>
    </row>
    <row r="31" spans="2:7" ht="19" x14ac:dyDescent="0.65">
      <c r="B31" s="40" t="s">
        <v>288</v>
      </c>
      <c r="C31" s="14" t="s">
        <v>286</v>
      </c>
      <c r="D31" s="14" t="s">
        <v>291</v>
      </c>
      <c r="E31" s="14" t="s">
        <v>110</v>
      </c>
      <c r="F31" s="14" t="s">
        <v>287</v>
      </c>
    </row>
    <row r="32" spans="2:7" ht="19" x14ac:dyDescent="0.35">
      <c r="B32" s="40"/>
      <c r="C32" s="65"/>
      <c r="D32" s="65"/>
      <c r="E32" s="65"/>
      <c r="F32" s="65"/>
    </row>
    <row r="33" spans="2:7" ht="19" x14ac:dyDescent="0.35">
      <c r="B33" s="40"/>
      <c r="C33" s="65"/>
      <c r="D33" s="65"/>
      <c r="E33" s="65"/>
      <c r="F33" s="65"/>
    </row>
    <row r="34" spans="2:7" ht="19" x14ac:dyDescent="0.35">
      <c r="B34" s="40"/>
      <c r="C34" s="65"/>
      <c r="D34" s="65"/>
      <c r="E34" s="65"/>
      <c r="F34" s="65"/>
    </row>
    <row r="35" spans="2:7" ht="19" x14ac:dyDescent="0.35">
      <c r="B35" s="40"/>
    </row>
    <row r="36" spans="2:7" ht="19" x14ac:dyDescent="0.65">
      <c r="B36" s="40" t="s">
        <v>289</v>
      </c>
      <c r="C36" s="14" t="s">
        <v>290</v>
      </c>
      <c r="D36" s="14" t="s">
        <v>292</v>
      </c>
      <c r="E36" s="14" t="s">
        <v>110</v>
      </c>
      <c r="F36" s="14" t="s">
        <v>287</v>
      </c>
    </row>
    <row r="37" spans="2:7" ht="19" x14ac:dyDescent="0.35">
      <c r="B37" s="40"/>
      <c r="C37" s="65"/>
      <c r="D37" s="65"/>
      <c r="E37" s="65"/>
      <c r="F37" s="65"/>
    </row>
    <row r="38" spans="2:7" ht="19" x14ac:dyDescent="0.35">
      <c r="B38" s="40"/>
      <c r="C38" s="65"/>
      <c r="D38" s="65"/>
      <c r="E38" s="65"/>
      <c r="F38" s="65"/>
    </row>
    <row r="39" spans="2:7" x14ac:dyDescent="0.35">
      <c r="C39" s="65"/>
      <c r="D39" s="65"/>
      <c r="E39" s="65"/>
      <c r="F39" s="65"/>
    </row>
    <row r="41" spans="2:7" ht="19" x14ac:dyDescent="0.35">
      <c r="B41" s="40" t="s">
        <v>285</v>
      </c>
      <c r="C41" s="40" t="s">
        <v>293</v>
      </c>
      <c r="D41" s="98" t="b">
        <v>0</v>
      </c>
    </row>
    <row r="42" spans="2:7" ht="19" x14ac:dyDescent="0.35">
      <c r="C42" s="40" t="s">
        <v>207</v>
      </c>
      <c r="D42" s="98" t="b">
        <v>0</v>
      </c>
    </row>
    <row r="45" spans="2:7" ht="19" x14ac:dyDescent="0.65">
      <c r="B45" s="218" t="s">
        <v>297</v>
      </c>
      <c r="C45" s="218"/>
      <c r="D45" s="218"/>
      <c r="E45" s="218"/>
      <c r="F45" s="218"/>
      <c r="G45" s="218"/>
    </row>
    <row r="46" spans="2:7" x14ac:dyDescent="0.35">
      <c r="B46" s="198"/>
      <c r="C46" s="198"/>
      <c r="D46" s="198"/>
      <c r="E46" s="198"/>
      <c r="F46" s="198"/>
      <c r="G46" s="198"/>
    </row>
    <row r="47" spans="2:7" x14ac:dyDescent="0.35">
      <c r="B47" s="198"/>
      <c r="C47" s="198"/>
      <c r="D47" s="198"/>
      <c r="E47" s="198"/>
      <c r="F47" s="198"/>
      <c r="G47" s="198"/>
    </row>
    <row r="51" spans="2:7" ht="19" x14ac:dyDescent="0.65">
      <c r="B51" s="204" t="s">
        <v>294</v>
      </c>
      <c r="C51" s="204"/>
      <c r="D51" s="204"/>
      <c r="E51" s="204"/>
      <c r="F51" s="204"/>
      <c r="G51" s="204"/>
    </row>
    <row r="54" spans="2:7" ht="19" x14ac:dyDescent="0.65">
      <c r="B54" s="14" t="s">
        <v>295</v>
      </c>
      <c r="C54" s="14" t="s">
        <v>286</v>
      </c>
      <c r="D54" s="14" t="s">
        <v>291</v>
      </c>
      <c r="E54" s="14" t="s">
        <v>110</v>
      </c>
      <c r="F54" s="14" t="s">
        <v>296</v>
      </c>
    </row>
    <row r="55" spans="2:7" x14ac:dyDescent="0.35">
      <c r="B55" s="65"/>
      <c r="C55" s="65"/>
      <c r="D55" s="65"/>
      <c r="E55" s="65"/>
      <c r="F55" s="65"/>
    </row>
    <row r="56" spans="2:7" x14ac:dyDescent="0.35">
      <c r="B56" s="65"/>
      <c r="C56" s="65"/>
      <c r="D56" s="65"/>
      <c r="E56" s="65"/>
      <c r="F56" s="65"/>
    </row>
    <row r="57" spans="2:7" x14ac:dyDescent="0.35">
      <c r="B57" s="65"/>
      <c r="C57" s="65"/>
      <c r="D57" s="65"/>
      <c r="E57" s="65"/>
      <c r="F57" s="65"/>
    </row>
    <row r="58" spans="2:7" x14ac:dyDescent="0.35">
      <c r="B58" s="65"/>
      <c r="C58" s="65"/>
      <c r="D58" s="65"/>
      <c r="E58" s="65"/>
      <c r="F58" s="65"/>
    </row>
    <row r="59" spans="2:7" x14ac:dyDescent="0.35">
      <c r="B59" s="65"/>
      <c r="C59" s="65"/>
      <c r="D59" s="65"/>
      <c r="E59" s="65"/>
      <c r="F59" s="65"/>
    </row>
    <row r="60" spans="2:7" x14ac:dyDescent="0.35">
      <c r="B60" s="65"/>
      <c r="C60" s="65"/>
      <c r="D60" s="65"/>
      <c r="E60" s="65"/>
      <c r="F60" s="65"/>
    </row>
    <row r="61" spans="2:7" x14ac:dyDescent="0.35">
      <c r="B61" s="65"/>
      <c r="C61" s="65"/>
      <c r="D61" s="65"/>
      <c r="E61" s="65"/>
      <c r="F61" s="65"/>
    </row>
    <row r="62" spans="2:7" x14ac:dyDescent="0.35">
      <c r="B62" s="65"/>
      <c r="C62" s="65"/>
      <c r="D62" s="65"/>
      <c r="E62" s="65"/>
      <c r="F62" s="65"/>
    </row>
    <row r="63" spans="2:7" x14ac:dyDescent="0.35">
      <c r="B63" s="65"/>
      <c r="C63" s="65"/>
      <c r="D63" s="65"/>
      <c r="E63" s="65"/>
      <c r="F63" s="65"/>
    </row>
    <row r="66" spans="2:8" ht="19" x14ac:dyDescent="0.65">
      <c r="B66" s="218" t="s">
        <v>298</v>
      </c>
      <c r="C66" s="218"/>
      <c r="D66" s="218"/>
      <c r="E66" s="218"/>
      <c r="F66" s="218"/>
      <c r="G66" s="218"/>
    </row>
    <row r="67" spans="2:8" x14ac:dyDescent="0.35">
      <c r="B67" s="198"/>
      <c r="C67" s="198"/>
      <c r="D67" s="198"/>
      <c r="E67" s="198"/>
      <c r="F67" s="198"/>
      <c r="G67" s="198"/>
    </row>
    <row r="68" spans="2:8" x14ac:dyDescent="0.35">
      <c r="B68" s="198"/>
      <c r="C68" s="198"/>
      <c r="D68" s="198"/>
      <c r="E68" s="198"/>
      <c r="F68" s="198"/>
      <c r="G68" s="198"/>
    </row>
    <row r="72" spans="2:8" ht="19" x14ac:dyDescent="0.65">
      <c r="B72" s="204" t="s">
        <v>301</v>
      </c>
      <c r="C72" s="204"/>
      <c r="D72" s="204"/>
      <c r="E72" s="204"/>
      <c r="F72" s="204"/>
      <c r="G72" s="204"/>
      <c r="H72" s="99"/>
    </row>
    <row r="74" spans="2:8" ht="38" x14ac:dyDescent="0.65">
      <c r="B74" s="14" t="s">
        <v>209</v>
      </c>
      <c r="C74" s="69" t="s">
        <v>275</v>
      </c>
      <c r="D74" s="69" t="s">
        <v>276</v>
      </c>
      <c r="E74" s="69" t="s">
        <v>277</v>
      </c>
      <c r="F74" s="69" t="s">
        <v>278</v>
      </c>
      <c r="G74" s="69" t="s">
        <v>279</v>
      </c>
      <c r="H74" s="69" t="s">
        <v>280</v>
      </c>
    </row>
    <row r="75" spans="2:8" x14ac:dyDescent="0.35">
      <c r="B75" s="65"/>
      <c r="C75" s="65"/>
      <c r="D75" s="65"/>
      <c r="E75" s="65"/>
      <c r="F75" s="65"/>
      <c r="G75" s="65"/>
      <c r="H75" s="65"/>
    </row>
    <row r="76" spans="2:8" x14ac:dyDescent="0.35">
      <c r="B76" s="65"/>
      <c r="C76" s="65"/>
      <c r="D76" s="65"/>
      <c r="E76" s="65"/>
      <c r="F76" s="65"/>
      <c r="G76" s="65"/>
      <c r="H76" s="65"/>
    </row>
    <row r="77" spans="2:8" x14ac:dyDescent="0.35">
      <c r="B77" s="65"/>
      <c r="C77" s="65"/>
      <c r="D77" s="65"/>
      <c r="E77" s="65"/>
      <c r="F77" s="65"/>
      <c r="G77" s="65"/>
      <c r="H77" s="65"/>
    </row>
    <row r="78" spans="2:8" x14ac:dyDescent="0.35">
      <c r="B78" s="65"/>
      <c r="C78" s="65"/>
      <c r="D78" s="65"/>
      <c r="E78" s="65"/>
      <c r="F78" s="65"/>
      <c r="G78" s="65"/>
      <c r="H78" s="65"/>
    </row>
    <row r="79" spans="2:8" x14ac:dyDescent="0.35">
      <c r="B79" s="65"/>
      <c r="C79" s="65"/>
      <c r="D79" s="65"/>
      <c r="E79" s="65"/>
      <c r="F79" s="65"/>
      <c r="G79" s="65"/>
      <c r="H79" s="65"/>
    </row>
    <row r="80" spans="2:8" x14ac:dyDescent="0.35">
      <c r="B80" s="65"/>
      <c r="C80" s="65"/>
      <c r="D80" s="65"/>
      <c r="E80" s="65"/>
      <c r="F80" s="65"/>
      <c r="G80" s="65"/>
      <c r="H80" s="65"/>
    </row>
    <row r="81" spans="2:8" x14ac:dyDescent="0.35">
      <c r="B81" s="65"/>
      <c r="C81" s="65"/>
      <c r="D81" s="65"/>
      <c r="E81" s="65"/>
      <c r="F81" s="65"/>
      <c r="G81" s="65"/>
      <c r="H81" s="65"/>
    </row>
    <row r="83" spans="2:8" ht="19" x14ac:dyDescent="0.65">
      <c r="B83" s="218" t="s">
        <v>302</v>
      </c>
      <c r="C83" s="218"/>
      <c r="D83" s="218"/>
      <c r="E83" s="218"/>
      <c r="F83" s="218"/>
      <c r="G83" s="218"/>
    </row>
    <row r="84" spans="2:8" x14ac:dyDescent="0.35">
      <c r="B84" s="198"/>
      <c r="C84" s="198"/>
      <c r="D84" s="198"/>
      <c r="E84" s="198"/>
      <c r="F84" s="198"/>
      <c r="G84" s="198"/>
    </row>
    <row r="85" spans="2:8" x14ac:dyDescent="0.35">
      <c r="B85" s="198"/>
      <c r="C85" s="198"/>
      <c r="D85" s="198"/>
      <c r="E85" s="198"/>
      <c r="F85" s="198"/>
      <c r="G85" s="198"/>
    </row>
    <row r="88" spans="2:8" ht="19" x14ac:dyDescent="0.65">
      <c r="B88" s="204" t="s">
        <v>311</v>
      </c>
      <c r="C88" s="204"/>
      <c r="D88" s="204"/>
      <c r="E88" s="204"/>
      <c r="F88" s="204"/>
      <c r="G88" s="204"/>
    </row>
    <row r="89" spans="2:8" ht="14.5" customHeight="1" thickBot="1" x14ac:dyDescent="0.7">
      <c r="E89" s="8"/>
      <c r="F89" s="8"/>
      <c r="G89" s="8"/>
    </row>
    <row r="90" spans="2:8" ht="19.5" thickBot="1" x14ac:dyDescent="0.7">
      <c r="B90" s="8" t="s">
        <v>110</v>
      </c>
      <c r="D90" s="249" t="s">
        <v>206</v>
      </c>
      <c r="E90" s="250"/>
      <c r="F90" s="250"/>
      <c r="G90" s="251"/>
    </row>
    <row r="91" spans="2:8" ht="20.5" x14ac:dyDescent="0.7">
      <c r="B91" s="100" t="s">
        <v>303</v>
      </c>
      <c r="C91" s="98" t="b">
        <v>0</v>
      </c>
      <c r="D91" s="241"/>
      <c r="E91" s="242"/>
      <c r="F91" s="242"/>
      <c r="G91" s="243"/>
    </row>
    <row r="92" spans="2:8" ht="20.5" x14ac:dyDescent="0.7">
      <c r="B92" s="100" t="s">
        <v>304</v>
      </c>
      <c r="C92" s="98" t="b">
        <v>0</v>
      </c>
      <c r="D92" s="244"/>
      <c r="E92" s="195"/>
      <c r="F92" s="195"/>
      <c r="G92" s="245"/>
    </row>
    <row r="93" spans="2:8" ht="20.5" x14ac:dyDescent="0.7">
      <c r="B93" s="100" t="s">
        <v>305</v>
      </c>
      <c r="C93" s="98" t="b">
        <v>0</v>
      </c>
      <c r="D93" s="244"/>
      <c r="E93" s="195"/>
      <c r="F93" s="195"/>
      <c r="G93" s="245"/>
    </row>
    <row r="94" spans="2:8" ht="20.5" x14ac:dyDescent="0.7">
      <c r="B94" s="100" t="s">
        <v>306</v>
      </c>
      <c r="C94" s="98" t="b">
        <v>0</v>
      </c>
      <c r="D94" s="244"/>
      <c r="E94" s="195"/>
      <c r="F94" s="195"/>
      <c r="G94" s="245"/>
    </row>
    <row r="95" spans="2:8" ht="21" thickBot="1" x14ac:dyDescent="0.75">
      <c r="B95" s="100" t="s">
        <v>307</v>
      </c>
      <c r="C95" s="98" t="b">
        <v>0</v>
      </c>
      <c r="D95" s="246"/>
      <c r="E95" s="247"/>
      <c r="F95" s="247"/>
      <c r="G95" s="248"/>
    </row>
    <row r="97" spans="2:7" ht="20.5" x14ac:dyDescent="0.7">
      <c r="B97" s="100"/>
    </row>
    <row r="98" spans="2:7" ht="19" x14ac:dyDescent="0.65">
      <c r="B98" s="204" t="s">
        <v>312</v>
      </c>
      <c r="C98" s="204"/>
      <c r="D98" s="204"/>
      <c r="E98" s="204"/>
      <c r="F98" s="204"/>
      <c r="G98" s="204"/>
    </row>
    <row r="100" spans="2:7" ht="20.5" x14ac:dyDescent="0.35">
      <c r="B100" s="101" t="s">
        <v>274</v>
      </c>
      <c r="C100" s="101" t="s">
        <v>252</v>
      </c>
      <c r="D100" s="101" t="s">
        <v>110</v>
      </c>
      <c r="E100" s="101" t="s">
        <v>281</v>
      </c>
    </row>
    <row r="101" spans="2:7" x14ac:dyDescent="0.35">
      <c r="B101" s="65"/>
      <c r="C101" s="65"/>
      <c r="D101" s="65"/>
      <c r="E101" s="65"/>
    </row>
    <row r="102" spans="2:7" x14ac:dyDescent="0.35">
      <c r="B102" s="65"/>
      <c r="C102" s="65"/>
      <c r="D102" s="65"/>
      <c r="E102" s="65"/>
    </row>
    <row r="103" spans="2:7" x14ac:dyDescent="0.35">
      <c r="B103" s="65"/>
      <c r="C103" s="65"/>
      <c r="D103" s="65"/>
      <c r="E103" s="65"/>
    </row>
    <row r="104" spans="2:7" x14ac:dyDescent="0.35">
      <c r="B104" s="65"/>
      <c r="C104" s="65"/>
      <c r="D104" s="65"/>
      <c r="E104" s="65"/>
    </row>
    <row r="105" spans="2:7" x14ac:dyDescent="0.35">
      <c r="B105" s="65"/>
      <c r="C105" s="65"/>
      <c r="D105" s="65"/>
      <c r="E105" s="65"/>
    </row>
    <row r="106" spans="2:7" x14ac:dyDescent="0.35">
      <c r="B106" s="65"/>
      <c r="C106" s="65"/>
      <c r="D106" s="65"/>
      <c r="E106" s="65"/>
    </row>
    <row r="107" spans="2:7" x14ac:dyDescent="0.35">
      <c r="B107" s="65"/>
      <c r="C107" s="65"/>
      <c r="D107" s="65"/>
      <c r="E107" s="65"/>
    </row>
    <row r="108" spans="2:7" x14ac:dyDescent="0.35">
      <c r="B108" s="65"/>
      <c r="C108" s="65"/>
      <c r="D108" s="65"/>
      <c r="E108" s="65"/>
    </row>
    <row r="109" spans="2:7" x14ac:dyDescent="0.35">
      <c r="B109" s="65"/>
      <c r="C109" s="65"/>
      <c r="D109" s="65"/>
      <c r="E109" s="65"/>
    </row>
  </sheetData>
  <mergeCells count="27">
    <mergeCell ref="C3:G4"/>
    <mergeCell ref="C5:G7"/>
    <mergeCell ref="C15:G15"/>
    <mergeCell ref="B10:G10"/>
    <mergeCell ref="B12:G12"/>
    <mergeCell ref="B46:G47"/>
    <mergeCell ref="C19:F19"/>
    <mergeCell ref="C20:F20"/>
    <mergeCell ref="C21:F21"/>
    <mergeCell ref="C22:F22"/>
    <mergeCell ref="C23:F23"/>
    <mergeCell ref="B98:G98"/>
    <mergeCell ref="B88:G88"/>
    <mergeCell ref="C14:G14"/>
    <mergeCell ref="D91:G95"/>
    <mergeCell ref="D90:G90"/>
    <mergeCell ref="B51:G51"/>
    <mergeCell ref="B66:G66"/>
    <mergeCell ref="B67:G68"/>
    <mergeCell ref="B72:G72"/>
    <mergeCell ref="B83:G83"/>
    <mergeCell ref="B84:G85"/>
    <mergeCell ref="C24:F24"/>
    <mergeCell ref="C25:F25"/>
    <mergeCell ref="C26:F26"/>
    <mergeCell ref="B28:G28"/>
    <mergeCell ref="B45:G4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68293-041F-4219-A9CE-C7F65DE61063}">
  <dimension ref="C2:H127"/>
  <sheetViews>
    <sheetView showGridLines="0" topLeftCell="B61" zoomScale="70" zoomScaleNormal="70" workbookViewId="0">
      <selection activeCell="C63" sqref="C63:H65"/>
    </sheetView>
  </sheetViews>
  <sheetFormatPr baseColWidth="10" defaultRowHeight="14.5" x14ac:dyDescent="0.35"/>
  <cols>
    <col min="3" max="3" width="46" bestFit="1" customWidth="1"/>
    <col min="4" max="4" width="19" bestFit="1" customWidth="1"/>
    <col min="5" max="5" width="22.08984375" customWidth="1"/>
    <col min="6" max="6" width="29.26953125" bestFit="1" customWidth="1"/>
    <col min="7" max="7" width="16.7265625" customWidth="1"/>
    <col min="8" max="8" width="56.54296875" customWidth="1"/>
  </cols>
  <sheetData>
    <row r="2" spans="3:8" x14ac:dyDescent="0.35">
      <c r="C2" s="17"/>
      <c r="D2" s="37"/>
      <c r="E2" s="17"/>
      <c r="F2" s="17"/>
      <c r="G2" s="17"/>
      <c r="H2" s="17"/>
    </row>
    <row r="3" spans="3:8" x14ac:dyDescent="0.35">
      <c r="D3" s="258" t="s">
        <v>71</v>
      </c>
      <c r="E3" s="258"/>
      <c r="F3" s="258"/>
      <c r="G3" s="258"/>
      <c r="H3" s="258"/>
    </row>
    <row r="4" spans="3:8" ht="35" customHeight="1" x14ac:dyDescent="0.35">
      <c r="D4" s="258"/>
      <c r="E4" s="258"/>
      <c r="F4" s="258"/>
      <c r="G4" s="258"/>
      <c r="H4" s="258"/>
    </row>
    <row r="5" spans="3:8" x14ac:dyDescent="0.35">
      <c r="D5" s="172" t="s">
        <v>299</v>
      </c>
      <c r="E5" s="172"/>
      <c r="F5" s="172"/>
      <c r="G5" s="172"/>
      <c r="H5" s="172"/>
    </row>
    <row r="6" spans="3:8" x14ac:dyDescent="0.35">
      <c r="D6" s="172"/>
      <c r="E6" s="172"/>
      <c r="F6" s="172"/>
      <c r="G6" s="172"/>
      <c r="H6" s="172"/>
    </row>
    <row r="7" spans="3:8" x14ac:dyDescent="0.35">
      <c r="D7" s="172"/>
      <c r="E7" s="172"/>
      <c r="F7" s="172"/>
      <c r="G7" s="172"/>
      <c r="H7" s="172"/>
    </row>
    <row r="8" spans="3:8" ht="11" customHeight="1" x14ac:dyDescent="0.35">
      <c r="C8" s="17"/>
      <c r="D8" s="105"/>
      <c r="E8" s="105"/>
      <c r="F8" s="105"/>
      <c r="G8" s="105"/>
      <c r="H8" s="105"/>
    </row>
    <row r="9" spans="3:8" ht="14" customHeight="1" x14ac:dyDescent="0.35"/>
    <row r="10" spans="3:8" ht="19" x14ac:dyDescent="0.65">
      <c r="C10" s="204" t="s">
        <v>91</v>
      </c>
      <c r="D10" s="204"/>
      <c r="E10" s="204"/>
      <c r="F10" s="204"/>
      <c r="G10" s="204"/>
      <c r="H10" s="204"/>
    </row>
    <row r="11" spans="3:8" ht="19.5" thickBot="1" x14ac:dyDescent="0.7">
      <c r="C11" s="1"/>
      <c r="D11" s="1"/>
      <c r="E11" s="1"/>
      <c r="F11" s="1"/>
      <c r="G11" s="1"/>
      <c r="H11" s="1"/>
    </row>
    <row r="12" spans="3:8" ht="19.5" thickBot="1" x14ac:dyDescent="0.7">
      <c r="C12" s="40" t="s">
        <v>309</v>
      </c>
      <c r="D12" s="165"/>
      <c r="E12" s="166"/>
      <c r="F12" s="166"/>
      <c r="G12" s="166"/>
      <c r="H12" s="166"/>
    </row>
    <row r="13" spans="3:8" ht="19.5" thickBot="1" x14ac:dyDescent="0.7">
      <c r="C13" s="40" t="s">
        <v>308</v>
      </c>
      <c r="D13" s="165"/>
      <c r="E13" s="166"/>
      <c r="F13" s="166"/>
      <c r="G13" s="166"/>
      <c r="H13" s="166"/>
    </row>
    <row r="15" spans="3:8" ht="19" x14ac:dyDescent="0.35">
      <c r="C15" s="40" t="s">
        <v>310</v>
      </c>
    </row>
    <row r="17" spans="3:8" ht="19" x14ac:dyDescent="0.65">
      <c r="C17" s="14" t="s">
        <v>209</v>
      </c>
      <c r="D17" s="218" t="s">
        <v>210</v>
      </c>
      <c r="E17" s="218"/>
      <c r="F17" s="218"/>
      <c r="G17" s="218"/>
      <c r="H17" s="14" t="s">
        <v>313</v>
      </c>
    </row>
    <row r="18" spans="3:8" ht="19" x14ac:dyDescent="0.65">
      <c r="C18" s="22"/>
      <c r="D18" s="198"/>
      <c r="E18" s="198"/>
      <c r="F18" s="198"/>
      <c r="G18" s="198"/>
      <c r="H18" s="65"/>
    </row>
    <row r="19" spans="3:8" ht="19" x14ac:dyDescent="0.65">
      <c r="C19" s="22"/>
      <c r="D19" s="198"/>
      <c r="E19" s="198"/>
      <c r="F19" s="198"/>
      <c r="G19" s="198"/>
      <c r="H19" s="65"/>
    </row>
    <row r="20" spans="3:8" ht="19" x14ac:dyDescent="0.65">
      <c r="C20" s="22"/>
      <c r="D20" s="198"/>
      <c r="E20" s="198"/>
      <c r="F20" s="198"/>
      <c r="G20" s="198"/>
      <c r="H20" s="65"/>
    </row>
    <row r="21" spans="3:8" ht="19" x14ac:dyDescent="0.65">
      <c r="C21" s="22"/>
      <c r="D21" s="198"/>
      <c r="E21" s="198"/>
      <c r="F21" s="198"/>
      <c r="G21" s="198"/>
      <c r="H21" s="65"/>
    </row>
    <row r="22" spans="3:8" ht="19" x14ac:dyDescent="0.65">
      <c r="C22" s="22"/>
      <c r="D22" s="198"/>
      <c r="E22" s="198"/>
      <c r="F22" s="198"/>
      <c r="G22" s="198"/>
      <c r="H22" s="65"/>
    </row>
    <row r="23" spans="3:8" ht="19" x14ac:dyDescent="0.65">
      <c r="C23" s="22"/>
      <c r="D23" s="198"/>
      <c r="E23" s="198"/>
      <c r="F23" s="198"/>
      <c r="G23" s="198"/>
      <c r="H23" s="65"/>
    </row>
    <row r="24" spans="3:8" ht="19" x14ac:dyDescent="0.65">
      <c r="C24" s="22"/>
      <c r="D24" s="198"/>
      <c r="E24" s="198"/>
      <c r="F24" s="198"/>
      <c r="G24" s="198"/>
      <c r="H24" s="65"/>
    </row>
    <row r="27" spans="3:8" ht="19" x14ac:dyDescent="0.65">
      <c r="C27" s="204" t="s">
        <v>314</v>
      </c>
      <c r="D27" s="204"/>
      <c r="E27" s="204"/>
      <c r="F27" s="204"/>
      <c r="G27" s="204"/>
      <c r="H27" s="204"/>
    </row>
    <row r="29" spans="3:8" ht="19" x14ac:dyDescent="0.65">
      <c r="C29" s="256" t="s">
        <v>315</v>
      </c>
      <c r="D29" s="218" t="s">
        <v>282</v>
      </c>
      <c r="E29" s="218"/>
      <c r="F29" s="218"/>
      <c r="G29" s="218"/>
      <c r="H29" s="256" t="s">
        <v>206</v>
      </c>
    </row>
    <row r="30" spans="3:8" ht="19" x14ac:dyDescent="0.65">
      <c r="C30" s="257"/>
      <c r="D30" s="14" t="s">
        <v>316</v>
      </c>
      <c r="E30" s="14" t="s">
        <v>317</v>
      </c>
      <c r="F30" s="14" t="s">
        <v>318</v>
      </c>
      <c r="G30" s="14" t="s">
        <v>319</v>
      </c>
      <c r="H30" s="256"/>
    </row>
    <row r="31" spans="3:8" x14ac:dyDescent="0.35">
      <c r="C31" s="65"/>
      <c r="D31" s="65"/>
      <c r="E31" s="65"/>
      <c r="F31" s="65"/>
      <c r="G31" s="65"/>
      <c r="H31" s="65"/>
    </row>
    <row r="32" spans="3:8" x14ac:dyDescent="0.35">
      <c r="C32" s="65"/>
      <c r="D32" s="65"/>
      <c r="E32" s="65"/>
      <c r="F32" s="65"/>
      <c r="G32" s="65"/>
      <c r="H32" s="65"/>
    </row>
    <row r="33" spans="3:8" x14ac:dyDescent="0.35">
      <c r="C33" s="65"/>
      <c r="D33" s="65"/>
      <c r="E33" s="65"/>
      <c r="F33" s="65"/>
      <c r="G33" s="65"/>
      <c r="H33" s="65"/>
    </row>
    <row r="34" spans="3:8" x14ac:dyDescent="0.35">
      <c r="C34" s="65"/>
      <c r="D34" s="65"/>
      <c r="E34" s="65"/>
      <c r="F34" s="65"/>
      <c r="G34" s="65"/>
      <c r="H34" s="65"/>
    </row>
    <row r="35" spans="3:8" x14ac:dyDescent="0.35">
      <c r="C35" s="65"/>
      <c r="D35" s="65"/>
      <c r="E35" s="65"/>
      <c r="F35" s="65"/>
      <c r="G35" s="65"/>
      <c r="H35" s="65"/>
    </row>
    <row r="36" spans="3:8" x14ac:dyDescent="0.35">
      <c r="C36" s="65"/>
      <c r="D36" s="65"/>
      <c r="E36" s="65"/>
      <c r="F36" s="65"/>
      <c r="G36" s="65"/>
      <c r="H36" s="65"/>
    </row>
    <row r="37" spans="3:8" x14ac:dyDescent="0.35">
      <c r="C37" s="65"/>
      <c r="D37" s="65"/>
      <c r="E37" s="65"/>
      <c r="F37" s="65"/>
      <c r="G37" s="65"/>
      <c r="H37" s="65"/>
    </row>
    <row r="38" spans="3:8" x14ac:dyDescent="0.35">
      <c r="C38" s="65"/>
      <c r="D38" s="65"/>
      <c r="E38" s="65"/>
      <c r="F38" s="65"/>
      <c r="G38" s="65"/>
      <c r="H38" s="65"/>
    </row>
    <row r="39" spans="3:8" x14ac:dyDescent="0.35">
      <c r="C39" s="65"/>
      <c r="D39" s="65"/>
      <c r="E39" s="65"/>
      <c r="F39" s="65"/>
      <c r="G39" s="65"/>
      <c r="H39" s="65"/>
    </row>
    <row r="41" spans="3:8" ht="19" x14ac:dyDescent="0.65">
      <c r="C41" s="204" t="s">
        <v>320</v>
      </c>
      <c r="D41" s="204"/>
      <c r="E41" s="204"/>
      <c r="F41" s="204"/>
      <c r="G41" s="204"/>
      <c r="H41" s="204"/>
    </row>
    <row r="43" spans="3:8" ht="19" x14ac:dyDescent="0.65">
      <c r="C43" s="102" t="s">
        <v>321</v>
      </c>
      <c r="D43" s="103" t="s">
        <v>318</v>
      </c>
      <c r="E43" s="103" t="s">
        <v>319</v>
      </c>
      <c r="F43" s="211" t="s">
        <v>206</v>
      </c>
      <c r="G43" s="196"/>
    </row>
    <row r="44" spans="3:8" x14ac:dyDescent="0.35">
      <c r="C44" s="65"/>
      <c r="D44" s="65"/>
      <c r="E44" s="65"/>
      <c r="F44" s="254"/>
      <c r="G44" s="255"/>
    </row>
    <row r="45" spans="3:8" x14ac:dyDescent="0.35">
      <c r="C45" s="65"/>
      <c r="D45" s="65"/>
      <c r="E45" s="65"/>
      <c r="F45" s="254"/>
      <c r="G45" s="255"/>
    </row>
    <row r="46" spans="3:8" x14ac:dyDescent="0.35">
      <c r="C46" s="65"/>
      <c r="D46" s="65"/>
      <c r="E46" s="65"/>
      <c r="F46" s="254"/>
      <c r="G46" s="255"/>
    </row>
    <row r="47" spans="3:8" x14ac:dyDescent="0.35">
      <c r="C47" s="65"/>
      <c r="D47" s="65"/>
      <c r="E47" s="65"/>
      <c r="F47" s="254"/>
      <c r="G47" s="255"/>
    </row>
    <row r="48" spans="3:8" x14ac:dyDescent="0.35">
      <c r="C48" s="65"/>
      <c r="D48" s="65"/>
      <c r="E48" s="65"/>
      <c r="F48" s="254"/>
      <c r="G48" s="255"/>
    </row>
    <row r="49" spans="3:8" x14ac:dyDescent="0.35">
      <c r="C49" s="65"/>
      <c r="D49" s="65"/>
      <c r="E49" s="65"/>
      <c r="F49" s="254"/>
      <c r="G49" s="255"/>
    </row>
    <row r="50" spans="3:8" x14ac:dyDescent="0.35">
      <c r="C50" s="65"/>
      <c r="D50" s="65"/>
      <c r="E50" s="65"/>
      <c r="F50" s="254"/>
      <c r="G50" s="255"/>
    </row>
    <row r="52" spans="3:8" ht="19" x14ac:dyDescent="0.65">
      <c r="C52" s="204" t="s">
        <v>322</v>
      </c>
      <c r="D52" s="204"/>
      <c r="E52" s="204"/>
      <c r="F52" s="204"/>
      <c r="G52" s="204"/>
      <c r="H52" s="204"/>
    </row>
    <row r="54" spans="3:8" ht="19" x14ac:dyDescent="0.65">
      <c r="C54" s="7" t="s">
        <v>136</v>
      </c>
      <c r="D54" s="14" t="s">
        <v>323</v>
      </c>
      <c r="E54" s="14" t="s">
        <v>209</v>
      </c>
    </row>
    <row r="55" spans="3:8" x14ac:dyDescent="0.35">
      <c r="C55" s="65"/>
      <c r="D55" s="65"/>
      <c r="E55" s="65"/>
    </row>
    <row r="56" spans="3:8" x14ac:dyDescent="0.35">
      <c r="C56" s="65"/>
      <c r="D56" s="65"/>
      <c r="E56" s="65"/>
    </row>
    <row r="57" spans="3:8" x14ac:dyDescent="0.35">
      <c r="C57" s="65"/>
      <c r="D57" s="65"/>
      <c r="E57" s="65"/>
    </row>
    <row r="58" spans="3:8" x14ac:dyDescent="0.35">
      <c r="C58" s="65"/>
      <c r="D58" s="65"/>
      <c r="E58" s="65"/>
    </row>
    <row r="59" spans="3:8" x14ac:dyDescent="0.35">
      <c r="C59" s="65"/>
      <c r="D59" s="65"/>
      <c r="E59" s="65"/>
    </row>
    <row r="60" spans="3:8" x14ac:dyDescent="0.35">
      <c r="C60" s="65"/>
      <c r="D60" s="65"/>
      <c r="E60" s="65"/>
    </row>
    <row r="61" spans="3:8" x14ac:dyDescent="0.35">
      <c r="C61" s="65"/>
      <c r="D61" s="65"/>
      <c r="E61" s="65"/>
    </row>
    <row r="63" spans="3:8" ht="19" x14ac:dyDescent="0.65">
      <c r="C63" s="218" t="s">
        <v>302</v>
      </c>
      <c r="D63" s="218"/>
      <c r="E63" s="218"/>
      <c r="F63" s="218"/>
      <c r="G63" s="218"/>
      <c r="H63" s="218"/>
    </row>
    <row r="64" spans="3:8" ht="14.5" customHeight="1" x14ac:dyDescent="0.35">
      <c r="C64" s="198"/>
      <c r="D64" s="198"/>
      <c r="E64" s="198"/>
      <c r="F64" s="198"/>
      <c r="G64" s="198"/>
      <c r="H64" s="198"/>
    </row>
    <row r="65" spans="3:8" ht="14.5" customHeight="1" x14ac:dyDescent="0.35">
      <c r="C65" s="198"/>
      <c r="D65" s="198"/>
      <c r="E65" s="198"/>
      <c r="F65" s="198"/>
      <c r="G65" s="198"/>
      <c r="H65" s="198"/>
    </row>
    <row r="66" spans="3:8" ht="14.5" customHeight="1" x14ac:dyDescent="0.65">
      <c r="C66" s="2"/>
      <c r="D66" s="2"/>
      <c r="E66" s="2"/>
      <c r="F66" s="2"/>
      <c r="G66" s="2"/>
      <c r="H66" s="2"/>
    </row>
    <row r="67" spans="3:8" ht="14.5" customHeight="1" x14ac:dyDescent="0.65">
      <c r="C67" s="2"/>
      <c r="D67" s="2"/>
      <c r="E67" s="2"/>
      <c r="F67" s="2"/>
      <c r="G67" s="2"/>
      <c r="H67" s="2"/>
    </row>
    <row r="68" spans="3:8" ht="14.5" customHeight="1" x14ac:dyDescent="0.65">
      <c r="C68" s="2"/>
      <c r="D68" s="2"/>
      <c r="E68" s="2"/>
      <c r="F68" s="2"/>
      <c r="G68" s="2"/>
      <c r="H68" s="2"/>
    </row>
    <row r="69" spans="3:8" ht="19" x14ac:dyDescent="0.65">
      <c r="C69" s="204" t="s">
        <v>350</v>
      </c>
      <c r="D69" s="204"/>
      <c r="E69" s="204"/>
      <c r="F69" s="204"/>
      <c r="G69" s="204"/>
      <c r="H69" s="204"/>
    </row>
    <row r="71" spans="3:8" ht="20.5" x14ac:dyDescent="0.35">
      <c r="C71" s="101" t="s">
        <v>274</v>
      </c>
      <c r="D71" s="101" t="s">
        <v>252</v>
      </c>
      <c r="E71" s="101" t="s">
        <v>110</v>
      </c>
      <c r="F71" s="101" t="s">
        <v>351</v>
      </c>
    </row>
    <row r="72" spans="3:8" x14ac:dyDescent="0.35">
      <c r="C72" s="65"/>
      <c r="D72" s="65"/>
      <c r="E72" s="65"/>
      <c r="F72" s="110"/>
    </row>
    <row r="73" spans="3:8" x14ac:dyDescent="0.35">
      <c r="C73" s="65"/>
      <c r="D73" s="65"/>
      <c r="E73" s="65"/>
      <c r="F73" s="110"/>
    </row>
    <row r="74" spans="3:8" x14ac:dyDescent="0.35">
      <c r="C74" s="65"/>
      <c r="D74" s="65"/>
      <c r="E74" s="65"/>
      <c r="F74" s="110"/>
    </row>
    <row r="75" spans="3:8" x14ac:dyDescent="0.35">
      <c r="C75" s="65"/>
      <c r="D75" s="65"/>
      <c r="E75" s="65"/>
      <c r="F75" s="110"/>
    </row>
    <row r="76" spans="3:8" x14ac:dyDescent="0.35">
      <c r="C76" s="65"/>
      <c r="D76" s="65"/>
      <c r="E76" s="65"/>
      <c r="F76" s="110"/>
    </row>
    <row r="77" spans="3:8" x14ac:dyDescent="0.35">
      <c r="C77" s="65"/>
      <c r="D77" s="65"/>
      <c r="E77" s="65"/>
      <c r="F77" s="110"/>
    </row>
    <row r="78" spans="3:8" ht="14.5" customHeight="1" x14ac:dyDescent="0.35">
      <c r="C78" s="65"/>
      <c r="D78" s="65"/>
      <c r="E78" s="65"/>
      <c r="F78" s="110"/>
    </row>
    <row r="79" spans="3:8" x14ac:dyDescent="0.35">
      <c r="C79" s="65"/>
      <c r="D79" s="65"/>
      <c r="E79" s="65"/>
      <c r="F79" s="110"/>
    </row>
    <row r="80" spans="3:8" x14ac:dyDescent="0.35">
      <c r="C80" s="65"/>
      <c r="D80" s="65"/>
      <c r="E80" s="65"/>
      <c r="F80" s="110"/>
    </row>
    <row r="81" spans="3:8" ht="19" x14ac:dyDescent="0.65">
      <c r="C81" s="2"/>
      <c r="D81" s="2"/>
      <c r="E81" s="2"/>
      <c r="F81" s="2"/>
      <c r="G81" s="2"/>
      <c r="H81" s="2"/>
    </row>
    <row r="83" spans="3:8" ht="20.5" x14ac:dyDescent="0.7">
      <c r="C83" s="163" t="s">
        <v>324</v>
      </c>
      <c r="D83" s="163"/>
      <c r="E83" s="163"/>
      <c r="F83" s="163"/>
      <c r="G83" s="163"/>
      <c r="H83" s="163"/>
    </row>
    <row r="84" spans="3:8" ht="15" thickBot="1" x14ac:dyDescent="0.4"/>
    <row r="85" spans="3:8" ht="33" customHeight="1" thickBot="1" x14ac:dyDescent="0.4">
      <c r="C85" s="106" t="s">
        <v>325</v>
      </c>
      <c r="D85" s="260"/>
      <c r="E85" s="261"/>
      <c r="F85" s="261"/>
      <c r="G85" s="261"/>
      <c r="H85" s="262"/>
    </row>
    <row r="86" spans="3:8" ht="21" thickBot="1" x14ac:dyDescent="0.4">
      <c r="C86" s="106"/>
    </row>
    <row r="87" spans="3:8" ht="39.5" customHeight="1" thickBot="1" x14ac:dyDescent="0.4">
      <c r="C87" s="107" t="s">
        <v>326</v>
      </c>
      <c r="D87" s="260"/>
      <c r="E87" s="261"/>
      <c r="F87" s="261"/>
      <c r="G87" s="261"/>
      <c r="H87" s="262"/>
    </row>
    <row r="88" spans="3:8" x14ac:dyDescent="0.35">
      <c r="D88" s="104"/>
      <c r="E88" s="104"/>
      <c r="F88" s="104"/>
      <c r="G88" s="104"/>
    </row>
    <row r="89" spans="3:8" ht="20.5" x14ac:dyDescent="0.7">
      <c r="C89" s="109" t="s">
        <v>327</v>
      </c>
      <c r="D89" s="259"/>
      <c r="E89" s="259"/>
      <c r="F89" s="109" t="s">
        <v>331</v>
      </c>
      <c r="G89" s="263"/>
      <c r="H89" s="263"/>
    </row>
    <row r="90" spans="3:8" ht="20.5" x14ac:dyDescent="0.7">
      <c r="C90" s="108" t="s">
        <v>329</v>
      </c>
      <c r="D90" s="259"/>
      <c r="E90" s="259"/>
      <c r="F90" s="108" t="s">
        <v>332</v>
      </c>
      <c r="G90" s="263"/>
      <c r="H90" s="263"/>
    </row>
    <row r="91" spans="3:8" ht="20.5" x14ac:dyDescent="0.7">
      <c r="C91" s="108" t="s">
        <v>328</v>
      </c>
      <c r="D91" s="259"/>
      <c r="E91" s="259"/>
      <c r="F91" s="108" t="s">
        <v>333</v>
      </c>
      <c r="G91" s="263"/>
      <c r="H91" s="263"/>
    </row>
    <row r="92" spans="3:8" ht="20.5" x14ac:dyDescent="0.7">
      <c r="C92" s="108" t="s">
        <v>330</v>
      </c>
      <c r="D92" s="259"/>
      <c r="E92" s="259"/>
      <c r="F92" s="108" t="s">
        <v>334</v>
      </c>
      <c r="G92" s="263"/>
      <c r="H92" s="263"/>
    </row>
    <row r="93" spans="3:8" ht="20.5" x14ac:dyDescent="0.7">
      <c r="C93" s="100"/>
      <c r="D93" s="100"/>
      <c r="E93" s="100"/>
      <c r="F93" s="100"/>
    </row>
    <row r="94" spans="3:8" ht="20.5" x14ac:dyDescent="0.7">
      <c r="C94" s="100"/>
      <c r="D94" s="100"/>
      <c r="E94" s="100"/>
      <c r="F94" s="100"/>
    </row>
    <row r="95" spans="3:8" ht="20.5" x14ac:dyDescent="0.7">
      <c r="C95" s="108" t="s">
        <v>335</v>
      </c>
      <c r="D95" s="259"/>
      <c r="E95" s="259"/>
      <c r="F95" s="100"/>
    </row>
    <row r="96" spans="3:8" ht="20.5" x14ac:dyDescent="0.7">
      <c r="C96" s="108" t="s">
        <v>336</v>
      </c>
      <c r="D96" s="259"/>
      <c r="E96" s="259"/>
      <c r="F96" s="100"/>
    </row>
    <row r="97" spans="3:8" ht="20.5" x14ac:dyDescent="0.7">
      <c r="C97" s="108" t="s">
        <v>337</v>
      </c>
      <c r="D97" s="259"/>
      <c r="E97" s="259"/>
      <c r="F97" s="100"/>
    </row>
    <row r="99" spans="3:8" ht="15" thickBot="1" x14ac:dyDescent="0.4"/>
    <row r="100" spans="3:8" ht="49.5" customHeight="1" thickBot="1" x14ac:dyDescent="0.4">
      <c r="C100" s="107" t="s">
        <v>338</v>
      </c>
      <c r="D100" s="260"/>
      <c r="E100" s="261"/>
      <c r="F100" s="261"/>
      <c r="G100" s="261"/>
      <c r="H100" s="262"/>
    </row>
    <row r="101" spans="3:8" x14ac:dyDescent="0.35">
      <c r="D101" s="104"/>
      <c r="E101" s="104"/>
      <c r="F101" s="104"/>
      <c r="G101" s="104"/>
    </row>
    <row r="102" spans="3:8" ht="20.5" x14ac:dyDescent="0.7">
      <c r="C102" s="109" t="s">
        <v>339</v>
      </c>
      <c r="D102" s="263"/>
      <c r="E102" s="263"/>
      <c r="F102" s="109" t="s">
        <v>346</v>
      </c>
      <c r="G102" s="263"/>
      <c r="H102" s="263"/>
    </row>
    <row r="103" spans="3:8" ht="20.5" x14ac:dyDescent="0.7">
      <c r="C103" s="108" t="s">
        <v>340</v>
      </c>
      <c r="D103" s="259"/>
      <c r="E103" s="259"/>
      <c r="F103" s="108" t="s">
        <v>347</v>
      </c>
      <c r="G103" s="259"/>
      <c r="H103" s="259"/>
    </row>
    <row r="104" spans="3:8" ht="20.5" x14ac:dyDescent="0.7">
      <c r="C104" s="108" t="s">
        <v>341</v>
      </c>
      <c r="D104" s="259"/>
      <c r="E104" s="259"/>
      <c r="F104" s="108" t="s">
        <v>348</v>
      </c>
      <c r="G104" s="259"/>
      <c r="H104" s="259"/>
    </row>
    <row r="105" spans="3:8" ht="20.5" x14ac:dyDescent="0.7">
      <c r="C105" s="108" t="s">
        <v>342</v>
      </c>
      <c r="D105" s="259"/>
      <c r="E105" s="259"/>
      <c r="F105" s="108" t="s">
        <v>349</v>
      </c>
      <c r="G105" s="259"/>
      <c r="H105" s="259"/>
    </row>
    <row r="106" spans="3:8" ht="20.5" x14ac:dyDescent="0.7">
      <c r="C106" s="100"/>
      <c r="D106" s="100"/>
      <c r="E106" s="100"/>
      <c r="F106" s="100"/>
      <c r="G106" s="100"/>
      <c r="H106" s="100"/>
    </row>
    <row r="107" spans="3:8" ht="20.5" x14ac:dyDescent="0.7">
      <c r="C107" s="100"/>
      <c r="D107" s="100"/>
      <c r="E107" s="100"/>
      <c r="F107" s="100"/>
      <c r="G107" s="100"/>
      <c r="H107" s="100"/>
    </row>
    <row r="108" spans="3:8" ht="20.5" x14ac:dyDescent="0.7">
      <c r="C108" s="108" t="s">
        <v>343</v>
      </c>
      <c r="D108" s="259"/>
      <c r="E108" s="259"/>
      <c r="F108" s="100"/>
      <c r="G108" s="100"/>
      <c r="H108" s="100"/>
    </row>
    <row r="109" spans="3:8" ht="20.5" x14ac:dyDescent="0.7">
      <c r="C109" s="108" t="s">
        <v>344</v>
      </c>
      <c r="D109" s="259"/>
      <c r="E109" s="259"/>
      <c r="F109" s="100"/>
      <c r="G109" s="100"/>
      <c r="H109" s="100"/>
    </row>
    <row r="110" spans="3:8" ht="20.5" x14ac:dyDescent="0.7">
      <c r="C110" s="108" t="s">
        <v>345</v>
      </c>
      <c r="D110" s="259"/>
      <c r="E110" s="259"/>
      <c r="F110" s="100"/>
      <c r="G110" s="100"/>
      <c r="H110" s="100"/>
    </row>
    <row r="111" spans="3:8" ht="20.5" x14ac:dyDescent="0.7">
      <c r="C111" s="100"/>
      <c r="D111" s="100"/>
      <c r="E111" s="100"/>
      <c r="F111" s="100"/>
      <c r="G111" s="100"/>
      <c r="H111" s="100"/>
    </row>
    <row r="113" spans="3:8" ht="20.5" x14ac:dyDescent="0.7">
      <c r="C113" s="163" t="s">
        <v>355</v>
      </c>
      <c r="D113" s="163"/>
      <c r="E113" s="163"/>
      <c r="F113" s="163"/>
      <c r="G113" s="163"/>
      <c r="H113" s="163"/>
    </row>
    <row r="116" spans="3:8" ht="20.5" x14ac:dyDescent="0.35">
      <c r="C116" s="111" t="s">
        <v>352</v>
      </c>
      <c r="D116" s="111" t="s">
        <v>213</v>
      </c>
      <c r="E116" s="111" t="s">
        <v>353</v>
      </c>
      <c r="F116" s="111" t="s">
        <v>397</v>
      </c>
      <c r="G116" s="111" t="s">
        <v>118</v>
      </c>
      <c r="H116" s="111" t="s">
        <v>354</v>
      </c>
    </row>
    <row r="117" spans="3:8" x14ac:dyDescent="0.35">
      <c r="C117" s="65"/>
      <c r="D117" s="65"/>
      <c r="E117" s="65"/>
      <c r="F117" s="65"/>
      <c r="G117" s="65"/>
      <c r="H117" s="65"/>
    </row>
    <row r="118" spans="3:8" x14ac:dyDescent="0.35">
      <c r="C118" s="65"/>
      <c r="D118" s="65"/>
      <c r="E118" s="65"/>
      <c r="F118" s="65"/>
      <c r="G118" s="65"/>
      <c r="H118" s="65"/>
    </row>
    <row r="119" spans="3:8" x14ac:dyDescent="0.35">
      <c r="C119" s="65"/>
      <c r="D119" s="65"/>
      <c r="E119" s="65"/>
      <c r="F119" s="65"/>
      <c r="G119" s="65"/>
      <c r="H119" s="65"/>
    </row>
    <row r="120" spans="3:8" x14ac:dyDescent="0.35">
      <c r="C120" s="65"/>
      <c r="D120" s="65"/>
      <c r="E120" s="65"/>
      <c r="F120" s="65"/>
      <c r="G120" s="65"/>
      <c r="H120" s="65"/>
    </row>
    <row r="121" spans="3:8" x14ac:dyDescent="0.35">
      <c r="C121" s="65"/>
      <c r="D121" s="65"/>
      <c r="E121" s="65"/>
      <c r="F121" s="65"/>
      <c r="G121" s="65"/>
      <c r="H121" s="65"/>
    </row>
    <row r="122" spans="3:8" x14ac:dyDescent="0.35">
      <c r="C122" s="65"/>
      <c r="D122" s="65"/>
      <c r="E122" s="65"/>
      <c r="F122" s="65"/>
      <c r="G122" s="65"/>
      <c r="H122" s="65"/>
    </row>
    <row r="123" spans="3:8" x14ac:dyDescent="0.35">
      <c r="C123" s="65"/>
      <c r="D123" s="65"/>
      <c r="E123" s="65"/>
      <c r="F123" s="65"/>
      <c r="G123" s="65"/>
      <c r="H123" s="65"/>
    </row>
    <row r="124" spans="3:8" x14ac:dyDescent="0.35">
      <c r="C124" s="65"/>
      <c r="D124" s="65"/>
      <c r="E124" s="65"/>
      <c r="F124" s="65"/>
      <c r="G124" s="65"/>
      <c r="H124" s="65"/>
    </row>
    <row r="125" spans="3:8" x14ac:dyDescent="0.35">
      <c r="C125" s="65"/>
      <c r="D125" s="65"/>
      <c r="E125" s="65"/>
      <c r="F125" s="65"/>
      <c r="G125" s="65"/>
      <c r="H125" s="65"/>
    </row>
    <row r="126" spans="3:8" x14ac:dyDescent="0.35">
      <c r="C126" s="65"/>
      <c r="D126" s="65"/>
      <c r="E126" s="65"/>
      <c r="F126" s="65"/>
      <c r="G126" s="65"/>
      <c r="H126" s="65"/>
    </row>
    <row r="127" spans="3:8" x14ac:dyDescent="0.35">
      <c r="C127" s="65"/>
      <c r="D127" s="65"/>
      <c r="E127" s="65"/>
      <c r="F127" s="65"/>
      <c r="G127" s="65"/>
      <c r="H127" s="65"/>
    </row>
  </sheetData>
  <mergeCells count="57">
    <mergeCell ref="C63:H63"/>
    <mergeCell ref="C64:H65"/>
    <mergeCell ref="C69:H69"/>
    <mergeCell ref="C113:H113"/>
    <mergeCell ref="D108:E108"/>
    <mergeCell ref="D109:E109"/>
    <mergeCell ref="D110:E110"/>
    <mergeCell ref="D85:H85"/>
    <mergeCell ref="D103:E103"/>
    <mergeCell ref="G103:H103"/>
    <mergeCell ref="D104:E104"/>
    <mergeCell ref="G104:H104"/>
    <mergeCell ref="D105:E105"/>
    <mergeCell ref="G105:H105"/>
    <mergeCell ref="D95:E95"/>
    <mergeCell ref="D96:E96"/>
    <mergeCell ref="D97:E97"/>
    <mergeCell ref="D100:H100"/>
    <mergeCell ref="D102:E102"/>
    <mergeCell ref="G102:H102"/>
    <mergeCell ref="C83:H83"/>
    <mergeCell ref="D90:E90"/>
    <mergeCell ref="D91:E91"/>
    <mergeCell ref="D92:E92"/>
    <mergeCell ref="D89:E89"/>
    <mergeCell ref="G89:H89"/>
    <mergeCell ref="G90:H90"/>
    <mergeCell ref="G91:H91"/>
    <mergeCell ref="G92:H92"/>
    <mergeCell ref="D87:H87"/>
    <mergeCell ref="D23:G23"/>
    <mergeCell ref="D3:H4"/>
    <mergeCell ref="D5:H7"/>
    <mergeCell ref="C10:H10"/>
    <mergeCell ref="D12:H12"/>
    <mergeCell ref="D13:H13"/>
    <mergeCell ref="D17:G17"/>
    <mergeCell ref="D18:G18"/>
    <mergeCell ref="D19:G19"/>
    <mergeCell ref="D20:G20"/>
    <mergeCell ref="D21:G21"/>
    <mergeCell ref="D22:G22"/>
    <mergeCell ref="D24:G24"/>
    <mergeCell ref="C27:H27"/>
    <mergeCell ref="D29:G29"/>
    <mergeCell ref="C29:C30"/>
    <mergeCell ref="H29:H30"/>
    <mergeCell ref="C52:H52"/>
    <mergeCell ref="C41:H41"/>
    <mergeCell ref="F43:G43"/>
    <mergeCell ref="F44:G44"/>
    <mergeCell ref="F45:G45"/>
    <mergeCell ref="F46:G46"/>
    <mergeCell ref="F47:G47"/>
    <mergeCell ref="F48:G48"/>
    <mergeCell ref="F49:G49"/>
    <mergeCell ref="F50:G50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6513B-D3DD-411E-B65C-DCB19EB3E005}">
  <dimension ref="B2:M38"/>
  <sheetViews>
    <sheetView showGridLines="0" topLeftCell="A52" zoomScale="70" zoomScaleNormal="70" workbookViewId="0">
      <selection activeCell="B12" sqref="B12:C12"/>
    </sheetView>
  </sheetViews>
  <sheetFormatPr baseColWidth="10" defaultRowHeight="14.5" x14ac:dyDescent="0.35"/>
  <cols>
    <col min="2" max="3" width="32" customWidth="1"/>
    <col min="4" max="4" width="25" customWidth="1"/>
    <col min="5" max="5" width="34.08984375" customWidth="1"/>
    <col min="6" max="6" width="19.81640625" customWidth="1"/>
    <col min="7" max="7" width="25.81640625" bestFit="1" customWidth="1"/>
    <col min="8" max="8" width="18.54296875" customWidth="1"/>
    <col min="9" max="9" width="14.1796875" customWidth="1"/>
    <col min="10" max="10" width="20.90625" customWidth="1"/>
    <col min="11" max="11" width="21.81640625" customWidth="1"/>
    <col min="12" max="12" width="20.6328125" customWidth="1"/>
    <col min="13" max="13" width="16.81640625" customWidth="1"/>
  </cols>
  <sheetData>
    <row r="2" spans="2:13" x14ac:dyDescent="0.35">
      <c r="B2" s="17"/>
      <c r="C2" s="17"/>
      <c r="D2" s="37"/>
      <c r="E2" s="17"/>
      <c r="F2" s="17"/>
      <c r="G2" s="17"/>
      <c r="H2" s="17"/>
      <c r="I2" s="17"/>
      <c r="J2" s="17"/>
      <c r="K2" s="17"/>
      <c r="L2" s="17"/>
      <c r="M2" s="17"/>
    </row>
    <row r="3" spans="2:13" ht="14.5" customHeight="1" x14ac:dyDescent="0.35">
      <c r="D3" s="258" t="s">
        <v>71</v>
      </c>
      <c r="E3" s="258"/>
      <c r="F3" s="258"/>
      <c r="G3" s="258"/>
      <c r="H3" s="258"/>
      <c r="I3" s="258"/>
      <c r="J3" s="258"/>
      <c r="K3" s="258"/>
      <c r="L3" s="258"/>
      <c r="M3" s="258"/>
    </row>
    <row r="4" spans="2:13" ht="26" customHeight="1" x14ac:dyDescent="0.35">
      <c r="D4" s="258"/>
      <c r="E4" s="258"/>
      <c r="F4" s="258"/>
      <c r="G4" s="258"/>
      <c r="H4" s="258"/>
      <c r="I4" s="258"/>
      <c r="J4" s="258"/>
      <c r="K4" s="258"/>
      <c r="L4" s="258"/>
      <c r="M4" s="258"/>
    </row>
    <row r="5" spans="2:13" ht="14.5" customHeight="1" x14ac:dyDescent="0.35">
      <c r="D5" s="172" t="s">
        <v>356</v>
      </c>
      <c r="E5" s="172"/>
      <c r="F5" s="172"/>
      <c r="G5" s="172"/>
      <c r="H5" s="172"/>
      <c r="I5" s="172"/>
      <c r="J5" s="172"/>
      <c r="K5" s="172"/>
      <c r="L5" s="172"/>
      <c r="M5" s="172"/>
    </row>
    <row r="6" spans="2:13" ht="14.5" customHeight="1" x14ac:dyDescent="0.35">
      <c r="D6" s="172"/>
      <c r="E6" s="172"/>
      <c r="F6" s="172"/>
      <c r="G6" s="172"/>
      <c r="H6" s="172"/>
      <c r="I6" s="172"/>
      <c r="J6" s="172"/>
      <c r="K6" s="172"/>
      <c r="L6" s="172"/>
      <c r="M6" s="172"/>
    </row>
    <row r="7" spans="2:13" ht="14.5" customHeight="1" x14ac:dyDescent="0.35">
      <c r="D7" s="172"/>
      <c r="E7" s="172"/>
      <c r="F7" s="172"/>
      <c r="G7" s="172"/>
      <c r="H7" s="172"/>
      <c r="I7" s="172"/>
      <c r="J7" s="172"/>
      <c r="K7" s="172"/>
      <c r="L7" s="172"/>
      <c r="M7" s="172"/>
    </row>
    <row r="8" spans="2:13" ht="20.5" x14ac:dyDescent="0.35">
      <c r="B8" s="17"/>
      <c r="C8" s="17"/>
      <c r="D8" s="105"/>
      <c r="E8" s="105"/>
      <c r="F8" s="105"/>
      <c r="G8" s="105"/>
      <c r="H8" s="105"/>
      <c r="I8" s="17"/>
      <c r="J8" s="17"/>
      <c r="K8" s="17"/>
      <c r="L8" s="17"/>
      <c r="M8" s="17"/>
    </row>
    <row r="10" spans="2:13" ht="20.5" x14ac:dyDescent="0.7">
      <c r="B10" s="162" t="s">
        <v>357</v>
      </c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</row>
    <row r="11" spans="2:13" ht="19.5" thickBot="1" x14ac:dyDescent="0.7">
      <c r="B11" s="1"/>
      <c r="C11" s="1"/>
      <c r="D11" s="1"/>
      <c r="E11" s="1"/>
      <c r="F11" s="1"/>
      <c r="G11" s="1"/>
      <c r="H11" s="1"/>
    </row>
    <row r="12" spans="2:13" ht="37.5" customHeight="1" thickBot="1" x14ac:dyDescent="0.7">
      <c r="B12" s="275" t="s">
        <v>309</v>
      </c>
      <c r="C12" s="276"/>
      <c r="D12" s="165"/>
      <c r="E12" s="166"/>
      <c r="F12" s="166"/>
      <c r="G12" s="166"/>
      <c r="H12" s="166"/>
      <c r="I12" s="166"/>
      <c r="J12" s="166"/>
      <c r="K12" s="166"/>
      <c r="L12" s="166"/>
      <c r="M12" s="167"/>
    </row>
    <row r="13" spans="2:13" ht="19.5" thickBot="1" x14ac:dyDescent="0.7">
      <c r="B13" s="112"/>
      <c r="C13" s="112"/>
      <c r="D13" s="2"/>
      <c r="E13" s="2"/>
      <c r="F13" s="2"/>
      <c r="G13" s="2"/>
      <c r="H13" s="2"/>
    </row>
    <row r="14" spans="2:13" ht="36" customHeight="1" thickBot="1" x14ac:dyDescent="0.7">
      <c r="B14" s="275" t="s">
        <v>308</v>
      </c>
      <c r="C14" s="276"/>
      <c r="D14" s="165"/>
      <c r="E14" s="166"/>
      <c r="F14" s="166"/>
      <c r="G14" s="166"/>
      <c r="H14" s="166"/>
      <c r="I14" s="166"/>
      <c r="J14" s="166"/>
      <c r="K14" s="166"/>
      <c r="L14" s="166"/>
      <c r="M14" s="167"/>
    </row>
    <row r="17" spans="2:13" ht="25" x14ac:dyDescent="0.85">
      <c r="B17" s="264" t="s">
        <v>358</v>
      </c>
      <c r="C17" s="264"/>
      <c r="D17" s="264"/>
      <c r="E17" s="264"/>
      <c r="F17" s="264"/>
      <c r="G17" s="264"/>
      <c r="H17" s="264"/>
      <c r="I17" s="264"/>
      <c r="J17" s="264"/>
      <c r="K17" s="264"/>
      <c r="L17" s="264"/>
      <c r="M17" s="264"/>
    </row>
    <row r="19" spans="2:13" ht="15" thickBot="1" x14ac:dyDescent="0.4"/>
    <row r="20" spans="2:13" ht="20.5" x14ac:dyDescent="0.7">
      <c r="B20" s="265" t="s">
        <v>359</v>
      </c>
      <c r="C20" s="266"/>
      <c r="D20" s="267"/>
      <c r="E20" s="267"/>
      <c r="F20" s="267"/>
      <c r="G20" s="268"/>
      <c r="H20" s="269" t="s">
        <v>360</v>
      </c>
      <c r="I20" s="270"/>
      <c r="J20" s="271"/>
      <c r="K20" s="272" t="s">
        <v>361</v>
      </c>
      <c r="L20" s="273"/>
      <c r="M20" s="274"/>
    </row>
    <row r="21" spans="2:13" ht="26" customHeight="1" x14ac:dyDescent="0.35">
      <c r="B21" s="113" t="s">
        <v>370</v>
      </c>
      <c r="C21" s="122" t="s">
        <v>367</v>
      </c>
      <c r="D21" s="114" t="s">
        <v>371</v>
      </c>
      <c r="E21" s="114" t="s">
        <v>372</v>
      </c>
      <c r="F21" s="114" t="s">
        <v>373</v>
      </c>
      <c r="G21" s="115" t="s">
        <v>362</v>
      </c>
      <c r="H21" s="116" t="s">
        <v>363</v>
      </c>
      <c r="I21" s="117" t="s">
        <v>364</v>
      </c>
      <c r="J21" s="118" t="s">
        <v>365</v>
      </c>
      <c r="K21" s="119" t="s">
        <v>368</v>
      </c>
      <c r="L21" s="120" t="s">
        <v>366</v>
      </c>
      <c r="M21" s="121" t="s">
        <v>369</v>
      </c>
    </row>
    <row r="22" spans="2:13" ht="20.5" x14ac:dyDescent="0.65">
      <c r="B22" s="4"/>
      <c r="C22" s="4"/>
      <c r="D22" s="4"/>
      <c r="E22" s="4"/>
      <c r="F22" s="4"/>
      <c r="G22" s="4"/>
      <c r="H22" s="4"/>
      <c r="I22" s="4"/>
      <c r="J22" s="123">
        <f>H22*I22</f>
        <v>0</v>
      </c>
      <c r="K22" s="4"/>
      <c r="L22" s="4"/>
      <c r="M22" s="4"/>
    </row>
    <row r="23" spans="2:13" ht="20.5" x14ac:dyDescent="0.65">
      <c r="B23" s="4"/>
      <c r="C23" s="4"/>
      <c r="D23" s="4"/>
      <c r="E23" s="4"/>
      <c r="F23" s="4"/>
      <c r="G23" s="4"/>
      <c r="H23" s="4"/>
      <c r="I23" s="4"/>
      <c r="J23" s="123">
        <f t="shared" ref="J23:J33" si="0">H23*I23</f>
        <v>0</v>
      </c>
      <c r="K23" s="4"/>
      <c r="L23" s="4"/>
      <c r="M23" s="4"/>
    </row>
    <row r="24" spans="2:13" ht="20.5" x14ac:dyDescent="0.65">
      <c r="B24" s="4"/>
      <c r="C24" s="4"/>
      <c r="D24" s="4"/>
      <c r="E24" s="4"/>
      <c r="F24" s="4"/>
      <c r="G24" s="4"/>
      <c r="H24" s="4"/>
      <c r="I24" s="4"/>
      <c r="J24" s="123">
        <f t="shared" si="0"/>
        <v>0</v>
      </c>
      <c r="K24" s="4"/>
      <c r="L24" s="4"/>
      <c r="M24" s="4"/>
    </row>
    <row r="25" spans="2:13" ht="20.5" x14ac:dyDescent="0.65">
      <c r="B25" s="4"/>
      <c r="C25" s="4"/>
      <c r="D25" s="4"/>
      <c r="E25" s="4"/>
      <c r="F25" s="4"/>
      <c r="G25" s="4"/>
      <c r="H25" s="4"/>
      <c r="I25" s="4"/>
      <c r="J25" s="123">
        <f t="shared" si="0"/>
        <v>0</v>
      </c>
      <c r="K25" s="4"/>
      <c r="L25" s="4"/>
      <c r="M25" s="4"/>
    </row>
    <row r="26" spans="2:13" ht="20.5" x14ac:dyDescent="0.65">
      <c r="B26" s="4"/>
      <c r="C26" s="4"/>
      <c r="D26" s="4"/>
      <c r="E26" s="4"/>
      <c r="F26" s="4"/>
      <c r="G26" s="4"/>
      <c r="H26" s="4"/>
      <c r="I26" s="4"/>
      <c r="J26" s="123">
        <f t="shared" si="0"/>
        <v>0</v>
      </c>
      <c r="K26" s="4"/>
      <c r="L26" s="4"/>
      <c r="M26" s="4"/>
    </row>
    <row r="27" spans="2:13" ht="20.5" x14ac:dyDescent="0.65">
      <c r="B27" s="4"/>
      <c r="C27" s="4"/>
      <c r="D27" s="4"/>
      <c r="E27" s="4"/>
      <c r="F27" s="4"/>
      <c r="G27" s="4"/>
      <c r="H27" s="4"/>
      <c r="I27" s="4"/>
      <c r="J27" s="123">
        <f t="shared" si="0"/>
        <v>0</v>
      </c>
      <c r="K27" s="4"/>
      <c r="L27" s="4"/>
      <c r="M27" s="4"/>
    </row>
    <row r="28" spans="2:13" ht="20.5" x14ac:dyDescent="0.65">
      <c r="B28" s="4"/>
      <c r="C28" s="4"/>
      <c r="D28" s="4"/>
      <c r="E28" s="4"/>
      <c r="F28" s="4"/>
      <c r="G28" s="4"/>
      <c r="H28" s="4"/>
      <c r="I28" s="4"/>
      <c r="J28" s="123">
        <f t="shared" si="0"/>
        <v>0</v>
      </c>
      <c r="K28" s="4"/>
      <c r="L28" s="4"/>
      <c r="M28" s="4"/>
    </row>
    <row r="29" spans="2:13" ht="20.5" x14ac:dyDescent="0.65">
      <c r="B29" s="4"/>
      <c r="C29" s="4"/>
      <c r="D29" s="4"/>
      <c r="E29" s="4"/>
      <c r="F29" s="4"/>
      <c r="G29" s="4"/>
      <c r="H29" s="4"/>
      <c r="I29" s="4"/>
      <c r="J29" s="123">
        <f t="shared" si="0"/>
        <v>0</v>
      </c>
      <c r="K29" s="4"/>
      <c r="L29" s="4"/>
      <c r="M29" s="4"/>
    </row>
    <row r="30" spans="2:13" ht="20.5" x14ac:dyDescent="0.65">
      <c r="B30" s="4"/>
      <c r="C30" s="4"/>
      <c r="D30" s="4"/>
      <c r="E30" s="4"/>
      <c r="F30" s="4"/>
      <c r="G30" s="4"/>
      <c r="H30" s="4"/>
      <c r="I30" s="4"/>
      <c r="J30" s="123">
        <f t="shared" si="0"/>
        <v>0</v>
      </c>
      <c r="K30" s="4"/>
      <c r="L30" s="4"/>
      <c r="M30" s="4"/>
    </row>
    <row r="31" spans="2:13" ht="20.5" x14ac:dyDescent="0.65">
      <c r="B31" s="4"/>
      <c r="C31" s="4"/>
      <c r="D31" s="4"/>
      <c r="E31" s="4"/>
      <c r="F31" s="4"/>
      <c r="G31" s="4"/>
      <c r="H31" s="4"/>
      <c r="I31" s="4"/>
      <c r="J31" s="123">
        <f t="shared" si="0"/>
        <v>0</v>
      </c>
      <c r="K31" s="4"/>
      <c r="L31" s="4"/>
      <c r="M31" s="4"/>
    </row>
    <row r="32" spans="2:13" ht="20.5" x14ac:dyDescent="0.65">
      <c r="B32" s="4"/>
      <c r="C32" s="4"/>
      <c r="D32" s="4"/>
      <c r="E32" s="4"/>
      <c r="F32" s="4"/>
      <c r="G32" s="4"/>
      <c r="H32" s="4"/>
      <c r="I32" s="4"/>
      <c r="J32" s="123">
        <f t="shared" si="0"/>
        <v>0</v>
      </c>
      <c r="K32" s="4"/>
      <c r="L32" s="4"/>
      <c r="M32" s="4"/>
    </row>
    <row r="33" spans="2:13" ht="20.5" x14ac:dyDescent="0.65">
      <c r="B33" s="4"/>
      <c r="C33" s="4"/>
      <c r="D33" s="4"/>
      <c r="E33" s="4"/>
      <c r="F33" s="4"/>
      <c r="G33" s="4"/>
      <c r="H33" s="4"/>
      <c r="I33" s="4"/>
      <c r="J33" s="123">
        <f t="shared" si="0"/>
        <v>0</v>
      </c>
      <c r="K33" s="4"/>
      <c r="L33" s="4"/>
      <c r="M33" s="4"/>
    </row>
    <row r="38" spans="2:13" ht="25" x14ac:dyDescent="0.85">
      <c r="B38" s="264" t="s">
        <v>396</v>
      </c>
      <c r="C38" s="264"/>
      <c r="D38" s="264"/>
      <c r="E38" s="264"/>
      <c r="F38" s="264"/>
      <c r="G38" s="264"/>
      <c r="H38" s="264"/>
      <c r="I38" s="264"/>
      <c r="J38" s="264"/>
      <c r="K38" s="264"/>
      <c r="L38" s="264"/>
      <c r="M38" s="264"/>
    </row>
  </sheetData>
  <mergeCells count="12">
    <mergeCell ref="B38:M38"/>
    <mergeCell ref="B20:G20"/>
    <mergeCell ref="H20:J20"/>
    <mergeCell ref="K20:M20"/>
    <mergeCell ref="B12:C12"/>
    <mergeCell ref="B14:C14"/>
    <mergeCell ref="B10:M10"/>
    <mergeCell ref="D12:M12"/>
    <mergeCell ref="D14:M14"/>
    <mergeCell ref="B17:M17"/>
    <mergeCell ref="D3:M4"/>
    <mergeCell ref="D5:M7"/>
  </mergeCells>
  <conditionalFormatting sqref="J22:J33">
    <cfRule type="cellIs" dxfId="3" priority="1" operator="between">
      <formula>40</formula>
      <formula>100</formula>
    </cfRule>
    <cfRule type="cellIs" dxfId="2" priority="2" operator="between">
      <formula>10</formula>
      <formula>39</formula>
    </cfRule>
    <cfRule type="cellIs" dxfId="1" priority="3" operator="between">
      <formula>3</formula>
      <formula>9</formula>
    </cfRule>
    <cfRule type="cellIs" dxfId="0" priority="4" operator="between">
      <formula>1</formula>
      <formula>2</formula>
    </cfRule>
  </conditionalFormatting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49CF4-6F42-4A4F-9F80-4D0D0848E2A9}">
  <dimension ref="C1:L30"/>
  <sheetViews>
    <sheetView topLeftCell="A27" workbookViewId="0">
      <selection activeCell="C1" sqref="C1:L7"/>
    </sheetView>
  </sheetViews>
  <sheetFormatPr baseColWidth="10" defaultRowHeight="14.5" x14ac:dyDescent="0.35"/>
  <cols>
    <col min="4" max="4" width="3.453125" bestFit="1" customWidth="1"/>
    <col min="5" max="5" width="12.54296875" customWidth="1"/>
    <col min="6" max="6" width="2.81640625" customWidth="1"/>
    <col min="7" max="7" width="13.90625" customWidth="1"/>
    <col min="8" max="10" width="11" bestFit="1" customWidth="1"/>
    <col min="11" max="11" width="14" customWidth="1"/>
    <col min="12" max="12" width="12.36328125" customWidth="1"/>
  </cols>
  <sheetData>
    <row r="1" spans="3:12" x14ac:dyDescent="0.35"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3:12" ht="14.5" customHeight="1" x14ac:dyDescent="0.35">
      <c r="D2" s="258" t="s">
        <v>71</v>
      </c>
      <c r="E2" s="258"/>
      <c r="F2" s="258"/>
      <c r="G2" s="258"/>
      <c r="H2" s="258"/>
      <c r="I2" s="258"/>
      <c r="J2" s="258"/>
      <c r="K2" s="258"/>
      <c r="L2" s="258"/>
    </row>
    <row r="3" spans="3:12" ht="33" customHeight="1" x14ac:dyDescent="0.35">
      <c r="D3" s="258"/>
      <c r="E3" s="258"/>
      <c r="F3" s="258"/>
      <c r="G3" s="258"/>
      <c r="H3" s="258"/>
      <c r="I3" s="258"/>
      <c r="J3" s="258"/>
      <c r="K3" s="258"/>
      <c r="L3" s="258"/>
    </row>
    <row r="4" spans="3:12" ht="14.5" customHeight="1" x14ac:dyDescent="0.35">
      <c r="D4" s="172" t="s">
        <v>398</v>
      </c>
      <c r="E4" s="172"/>
      <c r="F4" s="172"/>
      <c r="G4" s="172"/>
      <c r="H4" s="172"/>
      <c r="I4" s="172"/>
      <c r="J4" s="172"/>
      <c r="K4" s="172"/>
      <c r="L4" s="172"/>
    </row>
    <row r="5" spans="3:12" ht="14.5" customHeight="1" x14ac:dyDescent="0.35">
      <c r="D5" s="172"/>
      <c r="E5" s="172"/>
      <c r="F5" s="172"/>
      <c r="G5" s="172"/>
      <c r="H5" s="172"/>
      <c r="I5" s="172"/>
      <c r="J5" s="172"/>
      <c r="K5" s="172"/>
      <c r="L5" s="172"/>
    </row>
    <row r="6" spans="3:12" ht="14.5" customHeight="1" x14ac:dyDescent="0.35">
      <c r="D6" s="172"/>
      <c r="E6" s="172"/>
      <c r="F6" s="172"/>
      <c r="G6" s="172"/>
      <c r="H6" s="172"/>
      <c r="I6" s="172"/>
      <c r="J6" s="172"/>
      <c r="K6" s="172"/>
      <c r="L6" s="172"/>
    </row>
    <row r="7" spans="3:12" ht="9" customHeight="1" x14ac:dyDescent="0.35">
      <c r="C7" s="170"/>
      <c r="D7" s="170"/>
      <c r="E7" s="170"/>
      <c r="F7" s="170"/>
      <c r="G7" s="170"/>
      <c r="H7" s="170"/>
      <c r="I7" s="170"/>
      <c r="J7" s="170"/>
      <c r="K7" s="170"/>
      <c r="L7" s="170"/>
    </row>
    <row r="8" spans="3:12" ht="15" thickBot="1" x14ac:dyDescent="0.4"/>
    <row r="9" spans="3:12" ht="20.5" x14ac:dyDescent="0.35">
      <c r="C9" s="141"/>
      <c r="D9" s="281" t="s">
        <v>374</v>
      </c>
      <c r="E9" s="281"/>
      <c r="F9" s="281"/>
      <c r="G9" s="281"/>
      <c r="H9" s="281"/>
      <c r="I9" s="281"/>
      <c r="J9" s="281"/>
      <c r="K9" s="281"/>
      <c r="L9" s="142"/>
    </row>
    <row r="10" spans="3:12" x14ac:dyDescent="0.35">
      <c r="C10" s="124"/>
      <c r="D10" s="125"/>
      <c r="E10" s="125"/>
      <c r="F10" s="125"/>
      <c r="G10" s="125"/>
      <c r="H10" s="125"/>
      <c r="I10" s="125"/>
      <c r="J10" s="125"/>
      <c r="K10" s="125"/>
      <c r="L10" s="126"/>
    </row>
    <row r="11" spans="3:12" ht="35" x14ac:dyDescent="0.35">
      <c r="C11" s="124"/>
      <c r="D11" s="282" t="s">
        <v>375</v>
      </c>
      <c r="E11" s="132" t="s">
        <v>376</v>
      </c>
      <c r="F11" s="133">
        <v>5</v>
      </c>
      <c r="G11" s="134"/>
      <c r="H11" s="135"/>
      <c r="I11" s="135"/>
      <c r="J11" s="136"/>
      <c r="K11" s="136"/>
      <c r="L11" s="126"/>
    </row>
    <row r="12" spans="3:12" ht="17.5" x14ac:dyDescent="0.35">
      <c r="C12" s="124"/>
      <c r="D12" s="282"/>
      <c r="E12" s="132" t="s">
        <v>377</v>
      </c>
      <c r="F12" s="133">
        <v>4</v>
      </c>
      <c r="G12" s="134"/>
      <c r="H12" s="134"/>
      <c r="I12" s="135"/>
      <c r="J12" s="136"/>
      <c r="K12" s="136"/>
      <c r="L12" s="126"/>
    </row>
    <row r="13" spans="3:12" ht="17.5" x14ac:dyDescent="0.35">
      <c r="C13" s="124"/>
      <c r="D13" s="282"/>
      <c r="E13" s="132" t="s">
        <v>379</v>
      </c>
      <c r="F13" s="133">
        <v>3</v>
      </c>
      <c r="G13" s="134"/>
      <c r="H13" s="134"/>
      <c r="I13" s="135"/>
      <c r="J13" s="135"/>
      <c r="K13" s="136"/>
      <c r="L13" s="126"/>
    </row>
    <row r="14" spans="3:12" ht="93.5" customHeight="1" x14ac:dyDescent="0.35">
      <c r="C14" s="124"/>
      <c r="D14" s="282"/>
      <c r="E14" s="132" t="s">
        <v>382</v>
      </c>
      <c r="F14" s="133">
        <v>2</v>
      </c>
      <c r="G14" s="137"/>
      <c r="H14" s="134"/>
      <c r="I14" s="135"/>
      <c r="J14" s="135"/>
      <c r="K14" s="136"/>
      <c r="L14" s="126"/>
    </row>
    <row r="15" spans="3:12" ht="17.5" x14ac:dyDescent="0.35">
      <c r="C15" s="124"/>
      <c r="D15" s="282"/>
      <c r="E15" s="132" t="s">
        <v>384</v>
      </c>
      <c r="F15" s="133">
        <v>1</v>
      </c>
      <c r="G15" s="137"/>
      <c r="H15" s="137"/>
      <c r="I15" s="134"/>
      <c r="J15" s="135"/>
      <c r="K15" s="135"/>
      <c r="L15" s="126"/>
    </row>
    <row r="16" spans="3:12" ht="17.5" x14ac:dyDescent="0.6">
      <c r="C16" s="124"/>
      <c r="D16" s="139"/>
      <c r="E16" s="139"/>
      <c r="F16" s="139"/>
      <c r="G16" s="140">
        <v>1</v>
      </c>
      <c r="H16" s="140">
        <v>2</v>
      </c>
      <c r="I16" s="140">
        <v>5</v>
      </c>
      <c r="J16" s="140">
        <v>10</v>
      </c>
      <c r="K16" s="140">
        <v>20</v>
      </c>
      <c r="L16" s="126"/>
    </row>
    <row r="17" spans="3:12" ht="17.5" x14ac:dyDescent="0.6">
      <c r="C17" s="124"/>
      <c r="D17" s="139"/>
      <c r="E17" s="139"/>
      <c r="F17" s="139"/>
      <c r="G17" s="138" t="s">
        <v>386</v>
      </c>
      <c r="H17" s="138" t="s">
        <v>387</v>
      </c>
      <c r="I17" s="138" t="s">
        <v>388</v>
      </c>
      <c r="J17" s="138" t="s">
        <v>389</v>
      </c>
      <c r="K17" s="138" t="s">
        <v>390</v>
      </c>
      <c r="L17" s="126"/>
    </row>
    <row r="18" spans="3:12" ht="17.5" x14ac:dyDescent="0.6">
      <c r="C18" s="124"/>
      <c r="D18" s="139"/>
      <c r="E18" s="139"/>
      <c r="F18" s="139"/>
      <c r="G18" s="277" t="s">
        <v>364</v>
      </c>
      <c r="H18" s="277"/>
      <c r="I18" s="277"/>
      <c r="J18" s="277"/>
      <c r="K18" s="277"/>
      <c r="L18" s="126"/>
    </row>
    <row r="19" spans="3:12" ht="15" thickBot="1" x14ac:dyDescent="0.4">
      <c r="C19" s="127"/>
      <c r="D19" s="128"/>
      <c r="E19" s="128"/>
      <c r="F19" s="128"/>
      <c r="G19" s="278"/>
      <c r="H19" s="278"/>
      <c r="I19" s="278"/>
      <c r="J19" s="129"/>
      <c r="K19" s="129"/>
      <c r="L19" s="130"/>
    </row>
    <row r="20" spans="3:12" x14ac:dyDescent="0.35">
      <c r="C20" s="125"/>
      <c r="D20" s="125"/>
      <c r="E20" s="125"/>
      <c r="F20" s="125"/>
      <c r="G20" s="131"/>
      <c r="H20" s="131"/>
      <c r="I20" s="131"/>
      <c r="J20" s="131"/>
      <c r="K20" s="131"/>
      <c r="L20" s="125"/>
    </row>
    <row r="21" spans="3:12" ht="17.5" x14ac:dyDescent="0.6">
      <c r="C21" s="280" t="s">
        <v>391</v>
      </c>
      <c r="D21" s="280"/>
      <c r="E21" s="280"/>
      <c r="F21" s="280"/>
      <c r="G21" s="280"/>
      <c r="H21" s="280"/>
      <c r="I21" s="280"/>
      <c r="J21" s="280"/>
      <c r="K21" s="280"/>
      <c r="L21" s="280"/>
    </row>
    <row r="22" spans="3:12" ht="14.5" customHeight="1" x14ac:dyDescent="0.35">
      <c r="C22" s="143" t="s">
        <v>380</v>
      </c>
      <c r="D22" s="279">
        <f>+ARI!C22</f>
        <v>0</v>
      </c>
      <c r="E22" s="279"/>
      <c r="F22" s="279"/>
      <c r="G22" s="279"/>
      <c r="H22" s="279"/>
      <c r="I22" s="279"/>
      <c r="J22" s="279"/>
      <c r="K22" s="279"/>
      <c r="L22" s="279"/>
    </row>
    <row r="23" spans="3:12" ht="14.5" customHeight="1" x14ac:dyDescent="0.35">
      <c r="C23" s="143" t="s">
        <v>378</v>
      </c>
      <c r="D23" s="279">
        <f>+ARI!C23</f>
        <v>0</v>
      </c>
      <c r="E23" s="279"/>
      <c r="F23" s="279"/>
      <c r="G23" s="279"/>
      <c r="H23" s="279"/>
      <c r="I23" s="279"/>
      <c r="J23" s="279"/>
      <c r="K23" s="279"/>
      <c r="L23" s="279"/>
    </row>
    <row r="24" spans="3:12" ht="14.5" customHeight="1" x14ac:dyDescent="0.35">
      <c r="C24" s="143" t="s">
        <v>383</v>
      </c>
      <c r="D24" s="279">
        <f>+ARI!C24</f>
        <v>0</v>
      </c>
      <c r="E24" s="279"/>
      <c r="F24" s="279"/>
      <c r="G24" s="279"/>
      <c r="H24" s="279"/>
      <c r="I24" s="279"/>
      <c r="J24" s="279"/>
      <c r="K24" s="279"/>
      <c r="L24" s="279"/>
    </row>
    <row r="25" spans="3:12" ht="14.5" customHeight="1" x14ac:dyDescent="0.35">
      <c r="C25" s="143" t="s">
        <v>392</v>
      </c>
      <c r="D25" s="279">
        <f>+ARI!C25</f>
        <v>0</v>
      </c>
      <c r="E25" s="279"/>
      <c r="F25" s="279"/>
      <c r="G25" s="279"/>
      <c r="H25" s="279"/>
      <c r="I25" s="279"/>
      <c r="J25" s="279"/>
      <c r="K25" s="279"/>
      <c r="L25" s="279"/>
    </row>
    <row r="26" spans="3:12" ht="17.5" x14ac:dyDescent="0.35">
      <c r="C26" s="143" t="s">
        <v>385</v>
      </c>
      <c r="D26" s="279">
        <f>+ARI!C26</f>
        <v>0</v>
      </c>
      <c r="E26" s="279"/>
      <c r="F26" s="279"/>
      <c r="G26" s="279"/>
      <c r="H26" s="279"/>
      <c r="I26" s="279"/>
      <c r="J26" s="279"/>
      <c r="K26" s="279"/>
      <c r="L26" s="279"/>
    </row>
    <row r="27" spans="3:12" ht="17.5" x14ac:dyDescent="0.35">
      <c r="C27" s="143" t="s">
        <v>393</v>
      </c>
      <c r="D27" s="279">
        <f>+ARI!C27</f>
        <v>0</v>
      </c>
      <c r="E27" s="279"/>
      <c r="F27" s="279"/>
      <c r="G27" s="279"/>
      <c r="H27" s="279"/>
      <c r="I27" s="279"/>
      <c r="J27" s="279"/>
      <c r="K27" s="279"/>
      <c r="L27" s="279"/>
    </row>
    <row r="28" spans="3:12" ht="17.5" x14ac:dyDescent="0.35">
      <c r="C28" s="143" t="s">
        <v>381</v>
      </c>
      <c r="D28" s="279">
        <f>+ARI!C28</f>
        <v>0</v>
      </c>
      <c r="E28" s="279"/>
      <c r="F28" s="279"/>
      <c r="G28" s="279"/>
      <c r="H28" s="279"/>
      <c r="I28" s="279"/>
      <c r="J28" s="279"/>
      <c r="K28" s="279"/>
      <c r="L28" s="279"/>
    </row>
    <row r="29" spans="3:12" ht="17.5" x14ac:dyDescent="0.35">
      <c r="C29" s="143" t="s">
        <v>394</v>
      </c>
      <c r="D29" s="279">
        <f>+ARI!C29</f>
        <v>0</v>
      </c>
      <c r="E29" s="279"/>
      <c r="F29" s="279"/>
      <c r="G29" s="279"/>
      <c r="H29" s="279"/>
      <c r="I29" s="279"/>
      <c r="J29" s="279"/>
      <c r="K29" s="279"/>
      <c r="L29" s="279"/>
    </row>
    <row r="30" spans="3:12" ht="17.5" x14ac:dyDescent="0.35">
      <c r="C30" s="143" t="s">
        <v>395</v>
      </c>
      <c r="D30" s="279">
        <f>+ARI!C30</f>
        <v>0</v>
      </c>
      <c r="E30" s="279"/>
      <c r="F30" s="279"/>
      <c r="G30" s="279"/>
      <c r="H30" s="279"/>
      <c r="I30" s="279"/>
      <c r="J30" s="279"/>
      <c r="K30" s="279"/>
      <c r="L30" s="279"/>
    </row>
  </sheetData>
  <mergeCells count="18">
    <mergeCell ref="D9:K9"/>
    <mergeCell ref="D11:D15"/>
    <mergeCell ref="G18:K18"/>
    <mergeCell ref="G19:I19"/>
    <mergeCell ref="D29:L29"/>
    <mergeCell ref="D30:L30"/>
    <mergeCell ref="C1:L1"/>
    <mergeCell ref="C7:L7"/>
    <mergeCell ref="D2:L3"/>
    <mergeCell ref="D4:L6"/>
    <mergeCell ref="C21:L21"/>
    <mergeCell ref="D22:L22"/>
    <mergeCell ref="D23:L23"/>
    <mergeCell ref="D24:L24"/>
    <mergeCell ref="D25:L25"/>
    <mergeCell ref="D26:L26"/>
    <mergeCell ref="D27:L27"/>
    <mergeCell ref="D28:L2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22546-2BC4-429C-8FF2-EA6CB9B1A02B}">
  <dimension ref="B1:L190"/>
  <sheetViews>
    <sheetView showGridLines="0" topLeftCell="A145" zoomScale="70" zoomScaleNormal="70" workbookViewId="0">
      <selection activeCell="C148" sqref="C148:K160"/>
    </sheetView>
  </sheetViews>
  <sheetFormatPr baseColWidth="10" defaultRowHeight="19" x14ac:dyDescent="0.65"/>
  <cols>
    <col min="1" max="1" width="10.90625" style="1"/>
    <col min="2" max="2" width="2" style="1" bestFit="1" customWidth="1"/>
    <col min="3" max="3" width="34" style="1" bestFit="1" customWidth="1"/>
    <col min="4" max="5" width="20.6328125" style="1" bestFit="1" customWidth="1"/>
    <col min="6" max="6" width="20.36328125" style="1" bestFit="1" customWidth="1"/>
    <col min="7" max="7" width="24.36328125" style="1" bestFit="1" customWidth="1"/>
    <col min="8" max="8" width="19.26953125" style="1" bestFit="1" customWidth="1"/>
    <col min="9" max="9" width="16.26953125" style="1" bestFit="1" customWidth="1"/>
    <col min="10" max="10" width="30.7265625" style="1" bestFit="1" customWidth="1"/>
    <col min="11" max="11" width="18.90625" style="1" customWidth="1"/>
    <col min="12" max="16384" width="10.90625" style="1"/>
  </cols>
  <sheetData>
    <row r="1" spans="2:11" x14ac:dyDescent="0.65">
      <c r="B1" s="170"/>
      <c r="C1" s="170"/>
      <c r="D1" s="170"/>
      <c r="E1" s="170"/>
      <c r="F1" s="170"/>
      <c r="G1" s="170"/>
      <c r="H1" s="170"/>
      <c r="I1" s="170"/>
      <c r="J1" s="289"/>
      <c r="K1" s="289"/>
    </row>
    <row r="2" spans="2:11" ht="19" customHeight="1" x14ac:dyDescent="0.65">
      <c r="B2"/>
      <c r="D2" s="159"/>
      <c r="E2" s="171" t="s">
        <v>441</v>
      </c>
      <c r="F2" s="171"/>
      <c r="G2" s="171"/>
      <c r="H2" s="171"/>
      <c r="I2" s="171"/>
    </row>
    <row r="3" spans="2:11" ht="19" customHeight="1" x14ac:dyDescent="0.65">
      <c r="B3"/>
      <c r="C3" s="159"/>
      <c r="D3" s="159"/>
      <c r="E3" s="171"/>
      <c r="F3" s="171"/>
      <c r="G3" s="171"/>
      <c r="H3" s="171"/>
      <c r="I3" s="171"/>
    </row>
    <row r="4" spans="2:11" ht="19" customHeight="1" x14ac:dyDescent="0.65">
      <c r="B4"/>
      <c r="D4" s="106"/>
      <c r="E4" s="172" t="s">
        <v>442</v>
      </c>
      <c r="F4" s="172"/>
      <c r="G4" s="172"/>
      <c r="H4" s="172"/>
      <c r="I4" s="172"/>
    </row>
    <row r="5" spans="2:11" ht="19" customHeight="1" x14ac:dyDescent="0.65">
      <c r="B5"/>
      <c r="C5" s="106"/>
      <c r="D5" s="106"/>
      <c r="E5" s="172"/>
      <c r="F5" s="172"/>
      <c r="G5" s="172"/>
      <c r="H5" s="172"/>
      <c r="I5" s="172"/>
    </row>
    <row r="6" spans="2:11" ht="19" customHeight="1" x14ac:dyDescent="0.65">
      <c r="B6"/>
      <c r="C6" s="106"/>
      <c r="D6" s="106"/>
      <c r="E6" s="172"/>
      <c r="F6" s="172"/>
      <c r="G6" s="172"/>
      <c r="H6" s="172"/>
      <c r="I6" s="172"/>
    </row>
    <row r="7" spans="2:11" x14ac:dyDescent="0.65">
      <c r="B7" s="170"/>
      <c r="C7" s="170"/>
      <c r="D7" s="170"/>
      <c r="E7" s="170"/>
      <c r="F7" s="170"/>
      <c r="G7" s="170"/>
      <c r="H7" s="170"/>
      <c r="I7" s="170"/>
      <c r="J7" s="289"/>
      <c r="K7" s="289"/>
    </row>
    <row r="12" spans="2:11" ht="20.5" x14ac:dyDescent="0.7">
      <c r="C12" s="310" t="s">
        <v>357</v>
      </c>
      <c r="D12" s="310"/>
      <c r="E12" s="310"/>
      <c r="F12" s="310"/>
      <c r="G12" s="310"/>
      <c r="H12" s="310"/>
      <c r="I12" s="310"/>
      <c r="J12" s="284"/>
      <c r="K12" s="284"/>
    </row>
    <row r="13" spans="2:11" ht="19.5" thickBot="1" x14ac:dyDescent="0.7"/>
    <row r="14" spans="2:11" ht="44" customHeight="1" thickBot="1" x14ac:dyDescent="0.7">
      <c r="C14" s="160" t="s">
        <v>309</v>
      </c>
      <c r="D14" s="161"/>
      <c r="E14" s="165"/>
      <c r="F14" s="166"/>
      <c r="G14" s="166"/>
      <c r="H14" s="166"/>
      <c r="I14" s="167"/>
    </row>
    <row r="15" spans="2:11" ht="19.5" thickBot="1" x14ac:dyDescent="0.7">
      <c r="C15" s="144"/>
      <c r="D15" s="144"/>
    </row>
    <row r="16" spans="2:11" ht="48" customHeight="1" thickBot="1" x14ac:dyDescent="0.7">
      <c r="C16" s="160" t="s">
        <v>308</v>
      </c>
      <c r="D16" s="161"/>
      <c r="E16" s="165"/>
      <c r="F16" s="166"/>
      <c r="G16" s="166"/>
      <c r="H16" s="166"/>
      <c r="I16" s="167"/>
    </row>
    <row r="18" spans="3:11" ht="20.5" x14ac:dyDescent="0.7">
      <c r="C18" s="311" t="s">
        <v>404</v>
      </c>
      <c r="D18" s="311"/>
      <c r="E18" s="311"/>
      <c r="F18" s="311"/>
      <c r="G18" s="311"/>
      <c r="H18" s="311"/>
      <c r="I18" s="311"/>
      <c r="J18" s="284"/>
      <c r="K18" s="284"/>
    </row>
    <row r="20" spans="3:11" x14ac:dyDescent="0.65">
      <c r="C20" s="164" t="s">
        <v>405</v>
      </c>
      <c r="D20" s="164"/>
      <c r="F20" s="168">
        <v>0</v>
      </c>
      <c r="G20" s="168"/>
      <c r="H20" s="168"/>
    </row>
    <row r="21" spans="3:11" x14ac:dyDescent="0.65">
      <c r="C21" s="8"/>
      <c r="D21" s="8"/>
    </row>
    <row r="22" spans="3:11" x14ac:dyDescent="0.65">
      <c r="C22" s="164" t="s">
        <v>399</v>
      </c>
      <c r="D22" s="164"/>
      <c r="F22" s="169"/>
      <c r="G22" s="169"/>
      <c r="H22" s="169"/>
    </row>
    <row r="23" spans="3:11" x14ac:dyDescent="0.65">
      <c r="C23" s="8"/>
      <c r="D23" s="8"/>
    </row>
    <row r="24" spans="3:11" ht="19" customHeight="1" x14ac:dyDescent="0.65">
      <c r="C24" s="164" t="s">
        <v>400</v>
      </c>
      <c r="D24" s="164"/>
      <c r="E24" s="145" t="b">
        <v>0</v>
      </c>
    </row>
    <row r="25" spans="3:11" ht="19" customHeight="1" x14ac:dyDescent="0.65">
      <c r="C25" s="164" t="s">
        <v>401</v>
      </c>
      <c r="D25" s="164"/>
      <c r="E25" s="145" t="b">
        <v>0</v>
      </c>
      <c r="F25" s="1" t="s">
        <v>323</v>
      </c>
      <c r="G25" s="169"/>
      <c r="H25" s="169"/>
    </row>
    <row r="26" spans="3:11" ht="19" customHeight="1" x14ac:dyDescent="0.65">
      <c r="C26" s="164" t="s">
        <v>402</v>
      </c>
      <c r="D26" s="164"/>
      <c r="E26" s="145" t="b">
        <v>0</v>
      </c>
    </row>
    <row r="27" spans="3:11" ht="19" customHeight="1" x14ac:dyDescent="0.65">
      <c r="C27" s="8"/>
      <c r="D27" s="8"/>
    </row>
    <row r="28" spans="3:11" x14ac:dyDescent="0.65">
      <c r="C28" s="164" t="s">
        <v>403</v>
      </c>
      <c r="D28" s="164"/>
      <c r="F28" s="169"/>
      <c r="G28" s="169"/>
      <c r="H28" s="169"/>
    </row>
    <row r="30" spans="3:11" x14ac:dyDescent="0.65">
      <c r="C30" s="312" t="s">
        <v>410</v>
      </c>
      <c r="D30" s="312"/>
      <c r="E30" s="312"/>
      <c r="F30" s="312"/>
      <c r="G30" s="312"/>
      <c r="H30" s="312"/>
      <c r="I30" s="284"/>
      <c r="J30" s="284"/>
      <c r="K30" s="284"/>
    </row>
    <row r="32" spans="3:11" x14ac:dyDescent="0.65">
      <c r="C32" s="164" t="s">
        <v>406</v>
      </c>
      <c r="D32" s="164"/>
      <c r="E32" s="169"/>
      <c r="F32" s="169"/>
      <c r="G32" s="169"/>
      <c r="H32" s="169"/>
    </row>
    <row r="33" spans="3:11" x14ac:dyDescent="0.65">
      <c r="C33" s="8"/>
      <c r="D33" s="8"/>
    </row>
    <row r="34" spans="3:11" x14ac:dyDescent="0.65">
      <c r="C34" s="164" t="s">
        <v>407</v>
      </c>
      <c r="D34" s="164"/>
      <c r="E34" s="169"/>
      <c r="F34" s="169"/>
      <c r="G34" s="169"/>
      <c r="H34" s="169"/>
    </row>
    <row r="35" spans="3:11" x14ac:dyDescent="0.65">
      <c r="C35" s="8"/>
      <c r="D35" s="8"/>
    </row>
    <row r="36" spans="3:11" x14ac:dyDescent="0.65">
      <c r="C36" s="164" t="s">
        <v>408</v>
      </c>
      <c r="D36" s="164"/>
      <c r="E36" s="169"/>
      <c r="F36" s="169"/>
      <c r="G36" s="169"/>
      <c r="H36" s="169"/>
    </row>
    <row r="38" spans="3:11" x14ac:dyDescent="0.65">
      <c r="C38" s="312" t="s">
        <v>412</v>
      </c>
      <c r="D38" s="312"/>
      <c r="E38" s="312"/>
      <c r="F38" s="312"/>
      <c r="G38" s="312"/>
      <c r="H38" s="312"/>
      <c r="I38" s="284"/>
      <c r="J38" s="284"/>
      <c r="K38" s="284"/>
    </row>
    <row r="40" spans="3:11" x14ac:dyDescent="0.65">
      <c r="C40" s="147" t="s">
        <v>409</v>
      </c>
      <c r="D40" s="148"/>
      <c r="E40" s="148"/>
      <c r="F40" s="148"/>
      <c r="G40" s="148"/>
      <c r="H40" s="148"/>
    </row>
    <row r="42" spans="3:11" x14ac:dyDescent="0.65">
      <c r="C42" s="5" t="s">
        <v>172</v>
      </c>
      <c r="D42" s="5" t="s">
        <v>173</v>
      </c>
      <c r="E42" s="5" t="s">
        <v>174</v>
      </c>
      <c r="F42" s="5" t="s">
        <v>108</v>
      </c>
      <c r="G42" s="5" t="s">
        <v>420</v>
      </c>
    </row>
    <row r="43" spans="3:11" x14ac:dyDescent="0.65">
      <c r="C43" s="58" t="s">
        <v>178</v>
      </c>
      <c r="D43" s="58"/>
      <c r="E43" s="58"/>
      <c r="F43" s="58"/>
      <c r="G43" s="58"/>
    </row>
    <row r="44" spans="3:11" x14ac:dyDescent="0.65">
      <c r="C44" s="4"/>
      <c r="D44" s="59"/>
      <c r="E44" s="4"/>
      <c r="F44" s="59"/>
      <c r="G44" s="59"/>
    </row>
    <row r="45" spans="3:11" x14ac:dyDescent="0.65">
      <c r="C45" s="4"/>
      <c r="D45" s="59"/>
      <c r="E45" s="4"/>
      <c r="F45" s="59"/>
      <c r="G45" s="59"/>
    </row>
    <row r="46" spans="3:11" x14ac:dyDescent="0.65">
      <c r="C46" s="4"/>
      <c r="D46" s="59"/>
      <c r="E46" s="4"/>
      <c r="F46" s="59"/>
      <c r="G46" s="59"/>
    </row>
    <row r="47" spans="3:11" x14ac:dyDescent="0.65">
      <c r="C47" s="47" t="s">
        <v>108</v>
      </c>
      <c r="D47" s="60">
        <f>SUM(D44:D46)</f>
        <v>0</v>
      </c>
      <c r="E47" s="47"/>
      <c r="F47" s="60">
        <f t="shared" ref="F47:G47" si="0">SUM(F44:F46)</f>
        <v>0</v>
      </c>
      <c r="G47" s="60">
        <f t="shared" si="0"/>
        <v>0</v>
      </c>
    </row>
    <row r="48" spans="3:11" x14ac:dyDescent="0.65">
      <c r="C48" s="58" t="s">
        <v>176</v>
      </c>
      <c r="D48" s="58"/>
      <c r="E48" s="58"/>
      <c r="F48" s="58"/>
      <c r="G48" s="58"/>
    </row>
    <row r="49" spans="3:7" x14ac:dyDescent="0.65">
      <c r="C49" s="4"/>
      <c r="D49" s="59"/>
      <c r="E49" s="4"/>
      <c r="F49" s="59"/>
      <c r="G49" s="59"/>
    </row>
    <row r="50" spans="3:7" x14ac:dyDescent="0.65">
      <c r="C50" s="4"/>
      <c r="D50" s="59"/>
      <c r="E50" s="4"/>
      <c r="F50" s="59"/>
      <c r="G50" s="59"/>
    </row>
    <row r="51" spans="3:7" x14ac:dyDescent="0.65">
      <c r="C51" s="4"/>
      <c r="D51" s="59"/>
      <c r="E51" s="4"/>
      <c r="F51" s="59"/>
      <c r="G51" s="59"/>
    </row>
    <row r="52" spans="3:7" x14ac:dyDescent="0.65">
      <c r="C52" s="47" t="s">
        <v>108</v>
      </c>
      <c r="D52" s="60">
        <f>SUM(D49:D51)</f>
        <v>0</v>
      </c>
      <c r="E52" s="47"/>
      <c r="F52" s="60">
        <f t="shared" ref="F52:G52" si="1">SUM(F49:F51)</f>
        <v>0</v>
      </c>
      <c r="G52" s="60">
        <f t="shared" si="1"/>
        <v>0</v>
      </c>
    </row>
    <row r="53" spans="3:7" x14ac:dyDescent="0.65">
      <c r="C53" s="58" t="s">
        <v>177</v>
      </c>
      <c r="D53" s="58"/>
      <c r="E53" s="58"/>
      <c r="F53" s="58"/>
      <c r="G53" s="58"/>
    </row>
    <row r="54" spans="3:7" x14ac:dyDescent="0.65">
      <c r="C54" s="4"/>
      <c r="D54" s="59"/>
      <c r="E54" s="4"/>
      <c r="F54" s="59"/>
      <c r="G54" s="59"/>
    </row>
    <row r="55" spans="3:7" x14ac:dyDescent="0.65">
      <c r="C55" s="4"/>
      <c r="D55" s="59"/>
      <c r="E55" s="4"/>
      <c r="F55" s="59"/>
      <c r="G55" s="59"/>
    </row>
    <row r="56" spans="3:7" x14ac:dyDescent="0.65">
      <c r="C56" s="4"/>
      <c r="D56" s="59"/>
      <c r="E56" s="4"/>
      <c r="F56" s="59"/>
      <c r="G56" s="59"/>
    </row>
    <row r="57" spans="3:7" x14ac:dyDescent="0.65">
      <c r="C57" s="47" t="s">
        <v>108</v>
      </c>
      <c r="D57" s="60">
        <f>SUM(D54:D56)</f>
        <v>0</v>
      </c>
      <c r="E57" s="47"/>
      <c r="F57" s="60">
        <f t="shared" ref="F57:G57" si="2">SUM(F54:F56)</f>
        <v>0</v>
      </c>
      <c r="G57" s="60">
        <f t="shared" si="2"/>
        <v>0</v>
      </c>
    </row>
    <row r="58" spans="3:7" x14ac:dyDescent="0.65">
      <c r="C58" s="58" t="s">
        <v>175</v>
      </c>
      <c r="D58" s="58"/>
      <c r="E58" s="58"/>
      <c r="F58" s="58"/>
      <c r="G58" s="58"/>
    </row>
    <row r="59" spans="3:7" x14ac:dyDescent="0.65">
      <c r="C59" s="4"/>
      <c r="D59" s="59"/>
      <c r="E59" s="4"/>
      <c r="F59" s="59"/>
      <c r="G59" s="59"/>
    </row>
    <row r="60" spans="3:7" x14ac:dyDescent="0.65">
      <c r="C60" s="4"/>
      <c r="D60" s="59"/>
      <c r="E60" s="4"/>
      <c r="F60" s="59"/>
      <c r="G60" s="59"/>
    </row>
    <row r="61" spans="3:7" x14ac:dyDescent="0.65">
      <c r="C61" s="4"/>
      <c r="D61" s="59"/>
      <c r="E61" s="4"/>
      <c r="F61" s="59"/>
      <c r="G61" s="59"/>
    </row>
    <row r="62" spans="3:7" x14ac:dyDescent="0.65">
      <c r="C62" s="47" t="s">
        <v>108</v>
      </c>
      <c r="D62" s="60">
        <f>SUM(D59:D61)</f>
        <v>0</v>
      </c>
      <c r="E62" s="47"/>
      <c r="F62" s="60">
        <f t="shared" ref="F62:G62" si="3">SUM(F59:F61)</f>
        <v>0</v>
      </c>
      <c r="G62" s="60">
        <f t="shared" si="3"/>
        <v>0</v>
      </c>
    </row>
    <row r="63" spans="3:7" x14ac:dyDescent="0.65">
      <c r="C63" s="58" t="s">
        <v>417</v>
      </c>
      <c r="D63" s="58"/>
      <c r="E63" s="58"/>
      <c r="F63" s="58"/>
      <c r="G63" s="58"/>
    </row>
    <row r="64" spans="3:7" x14ac:dyDescent="0.65">
      <c r="C64" s="4"/>
      <c r="D64" s="59"/>
      <c r="E64" s="4"/>
      <c r="F64" s="59"/>
      <c r="G64" s="59"/>
    </row>
    <row r="65" spans="3:11" x14ac:dyDescent="0.65">
      <c r="C65" s="4"/>
      <c r="D65" s="59"/>
      <c r="E65" s="4"/>
      <c r="F65" s="59"/>
      <c r="G65" s="59"/>
    </row>
    <row r="66" spans="3:11" x14ac:dyDescent="0.65">
      <c r="C66" s="4"/>
      <c r="D66" s="59"/>
      <c r="E66" s="4"/>
      <c r="F66" s="59"/>
      <c r="G66" s="59"/>
    </row>
    <row r="67" spans="3:11" x14ac:dyDescent="0.65">
      <c r="C67" s="47" t="s">
        <v>108</v>
      </c>
      <c r="D67" s="60">
        <f>SUM(D64:D66)</f>
        <v>0</v>
      </c>
      <c r="E67" s="47"/>
      <c r="F67" s="60">
        <f t="shared" ref="F67:G67" si="4">SUM(F64:F66)</f>
        <v>0</v>
      </c>
      <c r="G67" s="60">
        <f t="shared" si="4"/>
        <v>0</v>
      </c>
    </row>
    <row r="68" spans="3:11" x14ac:dyDescent="0.65">
      <c r="C68" s="58" t="s">
        <v>141</v>
      </c>
      <c r="D68" s="58"/>
      <c r="E68" s="58"/>
      <c r="F68" s="58"/>
      <c r="G68" s="58"/>
    </row>
    <row r="69" spans="3:11" x14ac:dyDescent="0.65">
      <c r="C69" s="4"/>
      <c r="D69" s="59"/>
      <c r="E69" s="4"/>
      <c r="F69" s="59"/>
      <c r="G69" s="59"/>
    </row>
    <row r="70" spans="3:11" x14ac:dyDescent="0.65">
      <c r="C70" s="4"/>
      <c r="D70" s="59"/>
      <c r="E70" s="4"/>
      <c r="F70" s="59"/>
      <c r="G70" s="59"/>
    </row>
    <row r="71" spans="3:11" x14ac:dyDescent="0.65">
      <c r="C71" s="4"/>
      <c r="D71" s="59"/>
      <c r="E71" s="4"/>
      <c r="F71" s="59"/>
      <c r="G71" s="59"/>
    </row>
    <row r="72" spans="3:11" x14ac:dyDescent="0.65">
      <c r="C72" s="47" t="s">
        <v>108</v>
      </c>
      <c r="D72" s="60">
        <f>SUM(D69:D71)</f>
        <v>0</v>
      </c>
      <c r="E72" s="47"/>
      <c r="F72" s="60">
        <f t="shared" ref="F72:G72" si="5">SUM(F69:F71)</f>
        <v>0</v>
      </c>
      <c r="G72" s="60">
        <f t="shared" si="5"/>
        <v>0</v>
      </c>
    </row>
    <row r="75" spans="3:11" x14ac:dyDescent="0.65">
      <c r="C75" s="147" t="s">
        <v>480</v>
      </c>
      <c r="D75" s="148"/>
      <c r="E75" s="148"/>
      <c r="F75" s="148"/>
      <c r="G75" s="148"/>
      <c r="H75" s="148"/>
      <c r="I75" s="315"/>
      <c r="J75" s="315"/>
      <c r="K75" s="315"/>
    </row>
    <row r="78" spans="3:11" x14ac:dyDescent="0.65">
      <c r="C78" s="151" t="s">
        <v>110</v>
      </c>
      <c r="D78" s="151" t="s">
        <v>413</v>
      </c>
      <c r="E78" s="151" t="s">
        <v>414</v>
      </c>
      <c r="F78" s="151" t="s">
        <v>415</v>
      </c>
    </row>
    <row r="80" spans="3:11" x14ac:dyDescent="0.65">
      <c r="C80" s="8" t="s">
        <v>411</v>
      </c>
      <c r="D80" s="146">
        <v>0</v>
      </c>
      <c r="E80" s="146">
        <v>0</v>
      </c>
      <c r="F80" s="146">
        <f>+E80-D80</f>
        <v>0</v>
      </c>
    </row>
    <row r="82" spans="3:11" x14ac:dyDescent="0.65">
      <c r="C82" s="8" t="s">
        <v>416</v>
      </c>
    </row>
    <row r="83" spans="3:11" x14ac:dyDescent="0.65">
      <c r="C83" s="1" t="s">
        <v>137</v>
      </c>
      <c r="D83" s="146">
        <v>0</v>
      </c>
      <c r="E83" s="146">
        <v>0</v>
      </c>
      <c r="F83" s="146">
        <f t="shared" ref="F83:F88" si="6">+E83-D83</f>
        <v>0</v>
      </c>
    </row>
    <row r="84" spans="3:11" x14ac:dyDescent="0.65">
      <c r="C84" s="1" t="s">
        <v>176</v>
      </c>
      <c r="D84" s="146">
        <v>0</v>
      </c>
      <c r="E84" s="146">
        <v>0</v>
      </c>
      <c r="F84" s="146">
        <f t="shared" si="6"/>
        <v>0</v>
      </c>
    </row>
    <row r="85" spans="3:11" x14ac:dyDescent="0.65">
      <c r="C85" s="1" t="s">
        <v>177</v>
      </c>
      <c r="D85" s="146">
        <v>0</v>
      </c>
      <c r="E85" s="146">
        <v>0</v>
      </c>
      <c r="F85" s="146">
        <f t="shared" si="6"/>
        <v>0</v>
      </c>
    </row>
    <row r="86" spans="3:11" x14ac:dyDescent="0.65">
      <c r="C86" s="1" t="s">
        <v>175</v>
      </c>
      <c r="D86" s="146">
        <v>0</v>
      </c>
      <c r="E86" s="146">
        <v>0</v>
      </c>
      <c r="F86" s="146">
        <f t="shared" si="6"/>
        <v>0</v>
      </c>
    </row>
    <row r="87" spans="3:11" x14ac:dyDescent="0.65">
      <c r="C87" s="1" t="s">
        <v>417</v>
      </c>
      <c r="D87" s="146">
        <v>0</v>
      </c>
      <c r="E87" s="146">
        <v>0</v>
      </c>
      <c r="F87" s="146">
        <f t="shared" si="6"/>
        <v>0</v>
      </c>
    </row>
    <row r="88" spans="3:11" x14ac:dyDescent="0.65">
      <c r="C88" s="1" t="s">
        <v>141</v>
      </c>
      <c r="D88" s="146">
        <v>0</v>
      </c>
      <c r="E88" s="146">
        <v>0</v>
      </c>
      <c r="F88" s="146">
        <f t="shared" si="6"/>
        <v>0</v>
      </c>
    </row>
    <row r="89" spans="3:11" x14ac:dyDescent="0.65">
      <c r="C89" s="149" t="s">
        <v>108</v>
      </c>
      <c r="D89" s="150">
        <f>SUM(D83:D88)</f>
        <v>0</v>
      </c>
      <c r="E89" s="150">
        <f t="shared" ref="E89" si="7">SUM(E83:E88)</f>
        <v>0</v>
      </c>
      <c r="F89" s="150">
        <f>SUM(F83:F88)</f>
        <v>0</v>
      </c>
    </row>
    <row r="92" spans="3:11" x14ac:dyDescent="0.65">
      <c r="C92" s="313" t="s">
        <v>448</v>
      </c>
      <c r="D92" s="314"/>
      <c r="E92" s="314"/>
      <c r="F92" s="314"/>
      <c r="G92" s="314"/>
      <c r="H92" s="314"/>
      <c r="I92" s="284"/>
      <c r="J92" s="284"/>
      <c r="K92" s="284"/>
    </row>
    <row r="93" spans="3:11" x14ac:dyDescent="0.65">
      <c r="C93" s="2"/>
      <c r="D93" s="2"/>
      <c r="E93" s="2"/>
      <c r="F93" s="2"/>
      <c r="G93" s="2"/>
      <c r="H93" s="2"/>
    </row>
    <row r="94" spans="3:11" x14ac:dyDescent="0.65">
      <c r="C94" s="153" t="s">
        <v>110</v>
      </c>
      <c r="D94" s="154">
        <v>1</v>
      </c>
      <c r="E94" s="154">
        <v>1</v>
      </c>
      <c r="F94" s="154">
        <v>2</v>
      </c>
      <c r="G94" s="154">
        <v>3</v>
      </c>
      <c r="H94" s="154">
        <v>4</v>
      </c>
      <c r="I94" s="154">
        <v>5</v>
      </c>
    </row>
    <row r="96" spans="3:11" x14ac:dyDescent="0.65">
      <c r="C96" s="94" t="s">
        <v>411</v>
      </c>
    </row>
    <row r="97" spans="2:9" x14ac:dyDescent="0.65">
      <c r="B97" s="1" t="s">
        <v>418</v>
      </c>
      <c r="C97" s="1" t="s">
        <v>421</v>
      </c>
      <c r="D97" s="146">
        <v>0</v>
      </c>
      <c r="E97" s="146">
        <v>0</v>
      </c>
      <c r="F97" s="146">
        <v>0</v>
      </c>
      <c r="G97" s="146">
        <v>0</v>
      </c>
      <c r="H97" s="146">
        <v>0</v>
      </c>
      <c r="I97" s="146">
        <v>0</v>
      </c>
    </row>
    <row r="98" spans="2:9" x14ac:dyDescent="0.65">
      <c r="B98" s="1" t="s">
        <v>418</v>
      </c>
      <c r="C98" s="1" t="s">
        <v>422</v>
      </c>
      <c r="D98" s="146">
        <v>0</v>
      </c>
      <c r="E98" s="146">
        <v>0</v>
      </c>
      <c r="F98" s="146">
        <v>0</v>
      </c>
      <c r="G98" s="146">
        <v>0</v>
      </c>
      <c r="H98" s="146">
        <v>0</v>
      </c>
      <c r="I98" s="146">
        <v>0</v>
      </c>
    </row>
    <row r="99" spans="2:9" x14ac:dyDescent="0.65">
      <c r="B99" s="1" t="s">
        <v>418</v>
      </c>
      <c r="C99" s="1" t="s">
        <v>423</v>
      </c>
      <c r="D99" s="146">
        <v>0</v>
      </c>
      <c r="E99" s="146">
        <v>0</v>
      </c>
      <c r="F99" s="146">
        <v>0</v>
      </c>
      <c r="G99" s="146">
        <v>0</v>
      </c>
      <c r="H99" s="146">
        <v>0</v>
      </c>
      <c r="I99" s="146">
        <v>0</v>
      </c>
    </row>
    <row r="100" spans="2:9" x14ac:dyDescent="0.65">
      <c r="B100" s="6"/>
      <c r="C100" s="152" t="s">
        <v>108</v>
      </c>
      <c r="D100" s="6"/>
      <c r="E100" s="6"/>
      <c r="F100" s="6"/>
      <c r="G100" s="6"/>
      <c r="H100" s="6"/>
      <c r="I100" s="6"/>
    </row>
    <row r="102" spans="2:9" x14ac:dyDescent="0.65">
      <c r="C102" s="94" t="s">
        <v>429</v>
      </c>
    </row>
    <row r="103" spans="2:9" x14ac:dyDescent="0.65">
      <c r="C103" s="1" t="s">
        <v>430</v>
      </c>
      <c r="D103" s="146">
        <v>0</v>
      </c>
      <c r="E103" s="146">
        <v>0</v>
      </c>
      <c r="F103" s="146">
        <v>0</v>
      </c>
      <c r="G103" s="146">
        <v>0</v>
      </c>
      <c r="H103" s="146">
        <v>0</v>
      </c>
      <c r="I103" s="146">
        <v>0</v>
      </c>
    </row>
    <row r="104" spans="2:9" x14ac:dyDescent="0.65">
      <c r="C104" s="1" t="s">
        <v>431</v>
      </c>
      <c r="D104" s="146">
        <v>0</v>
      </c>
      <c r="E104" s="146">
        <v>0</v>
      </c>
      <c r="F104" s="146">
        <v>0</v>
      </c>
      <c r="G104" s="146">
        <v>0</v>
      </c>
      <c r="H104" s="146">
        <v>0</v>
      </c>
      <c r="I104" s="146">
        <v>0</v>
      </c>
    </row>
    <row r="105" spans="2:9" x14ac:dyDescent="0.65">
      <c r="C105" s="1" t="s">
        <v>432</v>
      </c>
      <c r="D105" s="146">
        <v>0</v>
      </c>
      <c r="E105" s="146">
        <v>0</v>
      </c>
      <c r="F105" s="146">
        <v>0</v>
      </c>
      <c r="G105" s="146">
        <v>0</v>
      </c>
      <c r="H105" s="146">
        <v>0</v>
      </c>
      <c r="I105" s="146">
        <v>0</v>
      </c>
    </row>
    <row r="106" spans="2:9" x14ac:dyDescent="0.65">
      <c r="C106" s="1" t="s">
        <v>433</v>
      </c>
      <c r="D106" s="146">
        <v>0</v>
      </c>
      <c r="E106" s="146">
        <v>0</v>
      </c>
      <c r="F106" s="146">
        <v>0</v>
      </c>
      <c r="G106" s="146">
        <v>0</v>
      </c>
      <c r="H106" s="146">
        <v>0</v>
      </c>
      <c r="I106" s="146">
        <v>0</v>
      </c>
    </row>
    <row r="107" spans="2:9" x14ac:dyDescent="0.65">
      <c r="C107" s="1" t="s">
        <v>434</v>
      </c>
      <c r="D107" s="146">
        <v>0</v>
      </c>
      <c r="E107" s="146">
        <v>0</v>
      </c>
      <c r="F107" s="146">
        <v>0</v>
      </c>
      <c r="G107" s="146">
        <v>0</v>
      </c>
      <c r="H107" s="146">
        <v>0</v>
      </c>
      <c r="I107" s="146">
        <v>0</v>
      </c>
    </row>
    <row r="108" spans="2:9" x14ac:dyDescent="0.65">
      <c r="C108" s="1" t="s">
        <v>435</v>
      </c>
      <c r="D108" s="146">
        <v>0</v>
      </c>
      <c r="E108" s="146">
        <v>0</v>
      </c>
      <c r="F108" s="146">
        <v>0</v>
      </c>
      <c r="G108" s="146">
        <v>0</v>
      </c>
      <c r="H108" s="146">
        <v>0</v>
      </c>
      <c r="I108" s="146">
        <v>0</v>
      </c>
    </row>
    <row r="109" spans="2:9" x14ac:dyDescent="0.65">
      <c r="C109" s="1" t="s">
        <v>436</v>
      </c>
      <c r="D109" s="146">
        <v>0</v>
      </c>
      <c r="E109" s="146">
        <v>0</v>
      </c>
      <c r="F109" s="146">
        <v>0</v>
      </c>
      <c r="G109" s="146">
        <v>0</v>
      </c>
      <c r="H109" s="146">
        <v>0</v>
      </c>
      <c r="I109" s="146">
        <v>0</v>
      </c>
    </row>
    <row r="110" spans="2:9" x14ac:dyDescent="0.65">
      <c r="C110" s="1" t="s">
        <v>437</v>
      </c>
      <c r="D110" s="146">
        <v>0</v>
      </c>
      <c r="E110" s="146">
        <v>0</v>
      </c>
      <c r="F110" s="146">
        <v>0</v>
      </c>
      <c r="G110" s="146">
        <v>0</v>
      </c>
      <c r="H110" s="146">
        <v>0</v>
      </c>
      <c r="I110" s="146">
        <v>0</v>
      </c>
    </row>
    <row r="111" spans="2:9" x14ac:dyDescent="0.65">
      <c r="C111" s="94" t="s">
        <v>438</v>
      </c>
      <c r="D111" s="156">
        <f>+D114</f>
        <v>0</v>
      </c>
      <c r="E111" s="156">
        <f t="shared" ref="E111:H111" si="8">+E114</f>
        <v>0</v>
      </c>
      <c r="F111" s="156">
        <f t="shared" si="8"/>
        <v>0</v>
      </c>
      <c r="G111" s="156">
        <f t="shared" si="8"/>
        <v>0</v>
      </c>
      <c r="H111" s="156">
        <f t="shared" si="8"/>
        <v>0</v>
      </c>
      <c r="I111" s="156">
        <f t="shared" ref="I111" si="9">+I114</f>
        <v>0</v>
      </c>
    </row>
    <row r="112" spans="2:9" x14ac:dyDescent="0.65">
      <c r="C112" s="155" t="s">
        <v>428</v>
      </c>
      <c r="D112" s="146"/>
      <c r="E112" s="146"/>
      <c r="F112" s="146"/>
      <c r="G112" s="146"/>
      <c r="H112" s="146"/>
      <c r="I112" s="146"/>
    </row>
    <row r="113" spans="2:9" x14ac:dyDescent="0.65">
      <c r="C113" s="155" t="s">
        <v>439</v>
      </c>
      <c r="D113" s="146"/>
      <c r="E113" s="146"/>
      <c r="F113" s="146"/>
      <c r="G113" s="146"/>
      <c r="H113" s="146"/>
      <c r="I113" s="146"/>
    </row>
    <row r="114" spans="2:9" x14ac:dyDescent="0.65">
      <c r="C114" s="157" t="s">
        <v>440</v>
      </c>
      <c r="D114" s="97">
        <f>+D112*D113</f>
        <v>0</v>
      </c>
      <c r="E114" s="97">
        <f t="shared" ref="E114:H114" si="10">+E112*E113</f>
        <v>0</v>
      </c>
      <c r="F114" s="97">
        <f t="shared" si="10"/>
        <v>0</v>
      </c>
      <c r="G114" s="97">
        <f t="shared" si="10"/>
        <v>0</v>
      </c>
      <c r="H114" s="97">
        <f t="shared" si="10"/>
        <v>0</v>
      </c>
      <c r="I114" s="97">
        <f t="shared" ref="I114" si="11">+I112*I113</f>
        <v>0</v>
      </c>
    </row>
    <row r="116" spans="2:9" x14ac:dyDescent="0.65">
      <c r="C116" s="94" t="s">
        <v>424</v>
      </c>
    </row>
    <row r="117" spans="2:9" x14ac:dyDescent="0.65">
      <c r="B117" s="1" t="s">
        <v>419</v>
      </c>
      <c r="C117" s="1" t="s">
        <v>425</v>
      </c>
      <c r="D117" s="146">
        <v>0</v>
      </c>
      <c r="E117" s="146">
        <v>0</v>
      </c>
      <c r="F117" s="146">
        <v>0</v>
      </c>
      <c r="G117" s="146">
        <v>0</v>
      </c>
      <c r="H117" s="146">
        <v>0</v>
      </c>
    </row>
    <row r="118" spans="2:9" x14ac:dyDescent="0.65">
      <c r="B118" s="1" t="s">
        <v>419</v>
      </c>
      <c r="C118" s="1" t="s">
        <v>426</v>
      </c>
      <c r="D118" s="146">
        <v>0</v>
      </c>
      <c r="E118" s="146">
        <v>0</v>
      </c>
      <c r="F118" s="146">
        <v>0</v>
      </c>
      <c r="G118" s="146">
        <v>0</v>
      </c>
      <c r="H118" s="146">
        <v>0</v>
      </c>
    </row>
    <row r="119" spans="2:9" x14ac:dyDescent="0.65">
      <c r="B119" s="1" t="s">
        <v>419</v>
      </c>
      <c r="C119" s="1" t="s">
        <v>102</v>
      </c>
      <c r="D119" s="146">
        <v>0</v>
      </c>
      <c r="E119" s="146">
        <v>0</v>
      </c>
      <c r="F119" s="146">
        <v>0</v>
      </c>
      <c r="G119" s="146">
        <v>0</v>
      </c>
      <c r="H119" s="146">
        <v>0</v>
      </c>
    </row>
    <row r="120" spans="2:9" x14ac:dyDescent="0.65">
      <c r="B120" s="1" t="s">
        <v>419</v>
      </c>
      <c r="C120" s="1" t="s">
        <v>427</v>
      </c>
      <c r="D120" s="146">
        <v>0</v>
      </c>
      <c r="E120" s="146">
        <v>0</v>
      </c>
      <c r="F120" s="146">
        <v>0</v>
      </c>
      <c r="G120" s="146">
        <v>0</v>
      </c>
      <c r="H120" s="146">
        <v>0</v>
      </c>
    </row>
    <row r="121" spans="2:9" x14ac:dyDescent="0.65">
      <c r="B121" s="1" t="s">
        <v>419</v>
      </c>
      <c r="C121" s="1" t="s">
        <v>428</v>
      </c>
      <c r="D121" s="146">
        <v>0</v>
      </c>
      <c r="E121" s="146">
        <v>0</v>
      </c>
      <c r="F121" s="146">
        <v>0</v>
      </c>
      <c r="G121" s="146">
        <v>0</v>
      </c>
      <c r="H121" s="146">
        <v>0</v>
      </c>
    </row>
    <row r="122" spans="2:9" x14ac:dyDescent="0.65">
      <c r="B122" s="6"/>
      <c r="C122" s="152" t="s">
        <v>108</v>
      </c>
      <c r="D122" s="158">
        <f>SUM(D117:D121)</f>
        <v>0</v>
      </c>
      <c r="E122" s="158">
        <f t="shared" ref="E122:H122" si="12">SUM(E117:E121)</f>
        <v>0</v>
      </c>
      <c r="F122" s="158">
        <f t="shared" si="12"/>
        <v>0</v>
      </c>
      <c r="G122" s="158">
        <f t="shared" si="12"/>
        <v>0</v>
      </c>
      <c r="H122" s="158">
        <f t="shared" si="12"/>
        <v>0</v>
      </c>
    </row>
    <row r="124" spans="2:9" x14ac:dyDescent="0.65">
      <c r="C124" s="94" t="s">
        <v>443</v>
      </c>
    </row>
    <row r="125" spans="2:9" x14ac:dyDescent="0.65">
      <c r="C125" s="1" t="s">
        <v>444</v>
      </c>
      <c r="D125" s="146">
        <v>0</v>
      </c>
      <c r="E125" s="146">
        <v>0</v>
      </c>
      <c r="F125" s="146">
        <v>0</v>
      </c>
      <c r="G125" s="146">
        <v>0</v>
      </c>
      <c r="H125" s="146">
        <v>0</v>
      </c>
    </row>
    <row r="126" spans="2:9" x14ac:dyDescent="0.65">
      <c r="C126" s="1" t="s">
        <v>445</v>
      </c>
      <c r="D126" s="146">
        <v>0</v>
      </c>
      <c r="E126" s="146">
        <v>0</v>
      </c>
      <c r="F126" s="146">
        <v>0</v>
      </c>
      <c r="G126" s="146">
        <v>0</v>
      </c>
      <c r="H126" s="146">
        <v>0</v>
      </c>
    </row>
    <row r="127" spans="2:9" x14ac:dyDescent="0.65">
      <c r="C127" s="1" t="s">
        <v>446</v>
      </c>
      <c r="D127" s="146">
        <v>0</v>
      </c>
      <c r="E127" s="146">
        <v>0</v>
      </c>
      <c r="F127" s="146">
        <v>0</v>
      </c>
      <c r="G127" s="146">
        <v>0</v>
      </c>
      <c r="H127" s="146">
        <v>0</v>
      </c>
    </row>
    <row r="128" spans="2:9" x14ac:dyDescent="0.65">
      <c r="C128" s="1" t="s">
        <v>447</v>
      </c>
      <c r="D128" s="146">
        <v>0</v>
      </c>
      <c r="E128" s="146">
        <v>0</v>
      </c>
      <c r="F128" s="146">
        <v>0</v>
      </c>
      <c r="G128" s="146">
        <v>0</v>
      </c>
      <c r="H128" s="146">
        <v>0</v>
      </c>
    </row>
    <row r="129" spans="3:12" x14ac:dyDescent="0.65">
      <c r="C129" s="152" t="s">
        <v>108</v>
      </c>
      <c r="D129" s="158">
        <f>SUM(D125:D128)</f>
        <v>0</v>
      </c>
      <c r="E129" s="158">
        <f>SUM(E125:E128)</f>
        <v>0</v>
      </c>
      <c r="F129" s="158">
        <f>SUM(F125:F128)</f>
        <v>0</v>
      </c>
      <c r="G129" s="158">
        <f>SUM(G125:G128)</f>
        <v>0</v>
      </c>
      <c r="H129" s="158">
        <f>SUM(H125:H128)</f>
        <v>0</v>
      </c>
    </row>
    <row r="131" spans="3:12" x14ac:dyDescent="0.65">
      <c r="C131" s="147" t="s">
        <v>449</v>
      </c>
      <c r="D131" s="148"/>
      <c r="E131" s="148"/>
      <c r="F131" s="148"/>
      <c r="G131" s="148"/>
      <c r="H131" s="148"/>
      <c r="I131" s="296"/>
      <c r="J131" s="296"/>
      <c r="K131" s="296"/>
      <c r="L131" s="296"/>
    </row>
    <row r="133" spans="3:12" x14ac:dyDescent="0.65">
      <c r="C133" s="153" t="s">
        <v>450</v>
      </c>
      <c r="D133" s="154">
        <v>0</v>
      </c>
      <c r="E133" s="154">
        <v>1</v>
      </c>
      <c r="F133" s="154">
        <v>2</v>
      </c>
      <c r="G133" s="154">
        <v>3</v>
      </c>
      <c r="H133" s="154">
        <v>4</v>
      </c>
      <c r="I133" s="154">
        <v>5</v>
      </c>
    </row>
    <row r="135" spans="3:12" x14ac:dyDescent="0.65">
      <c r="C135" s="1" t="s">
        <v>429</v>
      </c>
      <c r="D135" s="146">
        <v>0</v>
      </c>
      <c r="E135" s="146">
        <v>0</v>
      </c>
      <c r="F135" s="146">
        <v>0</v>
      </c>
      <c r="G135" s="146">
        <v>0</v>
      </c>
      <c r="H135" s="146">
        <v>0</v>
      </c>
      <c r="I135" s="146">
        <v>0</v>
      </c>
    </row>
    <row r="136" spans="3:12" x14ac:dyDescent="0.65">
      <c r="C136" s="1" t="s">
        <v>451</v>
      </c>
      <c r="D136" s="146">
        <v>0</v>
      </c>
      <c r="E136" s="146">
        <v>0</v>
      </c>
      <c r="F136" s="146">
        <v>0</v>
      </c>
      <c r="G136" s="146">
        <v>0</v>
      </c>
      <c r="H136" s="146">
        <v>0</v>
      </c>
      <c r="I136" s="146">
        <v>0</v>
      </c>
    </row>
    <row r="137" spans="3:12" x14ac:dyDescent="0.65">
      <c r="C137" s="1" t="s">
        <v>452</v>
      </c>
      <c r="D137" s="146">
        <v>15000</v>
      </c>
      <c r="E137" s="146">
        <v>15000</v>
      </c>
      <c r="F137" s="146">
        <v>15000</v>
      </c>
      <c r="G137" s="146">
        <v>15000</v>
      </c>
      <c r="H137" s="146">
        <v>15000</v>
      </c>
      <c r="I137" s="146">
        <v>15000</v>
      </c>
    </row>
    <row r="138" spans="3:12" x14ac:dyDescent="0.65">
      <c r="C138" s="1" t="s">
        <v>453</v>
      </c>
      <c r="D138" s="146">
        <v>0</v>
      </c>
      <c r="E138" s="146">
        <v>0</v>
      </c>
      <c r="F138" s="146">
        <v>0</v>
      </c>
      <c r="G138" s="146">
        <v>0</v>
      </c>
      <c r="H138" s="146">
        <v>0</v>
      </c>
      <c r="I138" s="146">
        <v>0</v>
      </c>
    </row>
    <row r="139" spans="3:12" x14ac:dyDescent="0.65">
      <c r="C139" s="1" t="s">
        <v>454</v>
      </c>
      <c r="D139" s="146">
        <v>0</v>
      </c>
      <c r="E139" s="146">
        <v>0</v>
      </c>
      <c r="F139" s="146">
        <v>0</v>
      </c>
      <c r="G139" s="146">
        <v>0</v>
      </c>
      <c r="H139" s="146">
        <v>0</v>
      </c>
      <c r="I139" s="146">
        <v>0</v>
      </c>
    </row>
    <row r="140" spans="3:12" x14ac:dyDescent="0.65">
      <c r="C140" s="285" t="s">
        <v>108</v>
      </c>
      <c r="D140" s="286">
        <f>SUM(D135:D139)</f>
        <v>15000</v>
      </c>
      <c r="E140" s="286">
        <f t="shared" ref="E140:I140" si="13">SUM(E135:E139)</f>
        <v>15000</v>
      </c>
      <c r="F140" s="286">
        <f t="shared" si="13"/>
        <v>15000</v>
      </c>
      <c r="G140" s="286">
        <f t="shared" si="13"/>
        <v>15000</v>
      </c>
      <c r="H140" s="286">
        <f t="shared" si="13"/>
        <v>15000</v>
      </c>
      <c r="I140" s="286">
        <f t="shared" si="13"/>
        <v>15000</v>
      </c>
    </row>
    <row r="142" spans="3:12" x14ac:dyDescent="0.65">
      <c r="C142" s="8" t="s">
        <v>455</v>
      </c>
      <c r="D142" s="287"/>
      <c r="E142" s="287"/>
      <c r="F142" s="287"/>
      <c r="G142" s="287"/>
      <c r="H142" s="287"/>
      <c r="I142" s="287"/>
    </row>
    <row r="143" spans="3:12" x14ac:dyDescent="0.65">
      <c r="C143" s="1" t="s">
        <v>457</v>
      </c>
      <c r="D143" s="2">
        <f>1/(1+$C$144)^D133</f>
        <v>1</v>
      </c>
      <c r="E143" s="2">
        <f t="shared" ref="E143:H143" si="14">1/(1+$C$144)^E133</f>
        <v>0.93694368968425001</v>
      </c>
      <c r="F143" s="2">
        <f t="shared" si="14"/>
        <v>0.87786347763913619</v>
      </c>
      <c r="G143" s="2">
        <f t="shared" si="14"/>
        <v>0.82250864577825933</v>
      </c>
      <c r="H143" s="2">
        <f t="shared" si="14"/>
        <v>0.77064428537267826</v>
      </c>
      <c r="I143" s="2">
        <f t="shared" ref="I143" si="15">1/(1+$C$144)^I133</f>
        <v>0.72205030017115934</v>
      </c>
    </row>
    <row r="144" spans="3:12" x14ac:dyDescent="0.65">
      <c r="C144" s="292">
        <v>6.7299999999999999E-2</v>
      </c>
    </row>
    <row r="145" spans="3:11" x14ac:dyDescent="0.65">
      <c r="C145" s="290" t="s">
        <v>456</v>
      </c>
      <c r="D145" s="291">
        <f>+D140*D143</f>
        <v>15000</v>
      </c>
      <c r="E145" s="291">
        <f t="shared" ref="E145:H145" si="16">+E140*E143</f>
        <v>14054.155345263751</v>
      </c>
      <c r="F145" s="291">
        <f t="shared" si="16"/>
        <v>13167.952164587043</v>
      </c>
      <c r="G145" s="291">
        <f t="shared" si="16"/>
        <v>12337.62968667389</v>
      </c>
      <c r="H145" s="291">
        <f t="shared" si="16"/>
        <v>11559.664280590174</v>
      </c>
      <c r="I145" s="291">
        <f t="shared" ref="I145" si="17">+I140*I143</f>
        <v>10830.75450256739</v>
      </c>
    </row>
    <row r="149" spans="3:11" x14ac:dyDescent="0.65">
      <c r="C149" s="147" t="s">
        <v>458</v>
      </c>
      <c r="D149" s="295"/>
      <c r="E149" s="293"/>
      <c r="F149" s="293"/>
      <c r="G149" s="147" t="s">
        <v>463</v>
      </c>
      <c r="J149" s="147" t="s">
        <v>467</v>
      </c>
    </row>
    <row r="150" spans="3:11" x14ac:dyDescent="0.65">
      <c r="D150" s="294"/>
      <c r="E150" s="294"/>
      <c r="F150" s="294"/>
    </row>
    <row r="151" spans="3:11" ht="20.5" x14ac:dyDescent="0.7">
      <c r="C151" s="300" t="s">
        <v>459</v>
      </c>
      <c r="D151" s="300" t="s">
        <v>460</v>
      </c>
      <c r="E151" s="300" t="s">
        <v>461</v>
      </c>
      <c r="G151" s="1" t="s">
        <v>462</v>
      </c>
      <c r="H151" s="283">
        <f>+E159</f>
        <v>76950.155979682255</v>
      </c>
      <c r="J151" s="1" t="s">
        <v>462</v>
      </c>
      <c r="K151" s="283">
        <f>+E159</f>
        <v>76950.155979682255</v>
      </c>
    </row>
    <row r="152" spans="3:11" x14ac:dyDescent="0.65">
      <c r="C152" s="4">
        <v>0</v>
      </c>
      <c r="D152" s="4">
        <f>+D143</f>
        <v>1</v>
      </c>
      <c r="E152" s="297">
        <f>+D145</f>
        <v>15000</v>
      </c>
      <c r="G152" s="1" t="s">
        <v>464</v>
      </c>
      <c r="H152" s="288">
        <f>+C144</f>
        <v>6.7299999999999999E-2</v>
      </c>
      <c r="J152" s="1" t="s">
        <v>466</v>
      </c>
      <c r="K152" s="283">
        <f>+H154</f>
        <v>18631.952114435269</v>
      </c>
    </row>
    <row r="153" spans="3:11" x14ac:dyDescent="0.65">
      <c r="C153" s="4">
        <v>1</v>
      </c>
      <c r="D153" s="4">
        <f>+E143</f>
        <v>0.93694368968425001</v>
      </c>
      <c r="E153" s="297">
        <f>+E145</f>
        <v>14054.155345263751</v>
      </c>
      <c r="G153" s="1" t="s">
        <v>465</v>
      </c>
      <c r="H153" s="1">
        <f>+I133</f>
        <v>5</v>
      </c>
      <c r="J153" s="1" t="s">
        <v>468</v>
      </c>
      <c r="K153" s="1">
        <v>100</v>
      </c>
    </row>
    <row r="154" spans="3:11" ht="20.5" x14ac:dyDescent="0.7">
      <c r="C154" s="4">
        <v>2</v>
      </c>
      <c r="D154" s="4">
        <f>+F143</f>
        <v>0.87786347763913619</v>
      </c>
      <c r="E154" s="297">
        <f>+F145</f>
        <v>13167.952164587043</v>
      </c>
      <c r="G154" s="301" t="s">
        <v>466</v>
      </c>
      <c r="H154" s="302">
        <f>H151*((H152*(1+H152)^H153)/((1+H152)^H153-1))</f>
        <v>18631.952114435269</v>
      </c>
      <c r="J154" s="298" t="s">
        <v>469</v>
      </c>
      <c r="K154" s="303">
        <f>+K152/K153</f>
        <v>186.31952114435271</v>
      </c>
    </row>
    <row r="155" spans="3:11" x14ac:dyDescent="0.65">
      <c r="C155" s="4">
        <v>3</v>
      </c>
      <c r="D155" s="4">
        <f>+G143</f>
        <v>0.82250864577825933</v>
      </c>
      <c r="E155" s="297">
        <f>+G145</f>
        <v>12337.62968667389</v>
      </c>
    </row>
    <row r="156" spans="3:11" x14ac:dyDescent="0.65">
      <c r="C156" s="4">
        <v>4</v>
      </c>
      <c r="D156" s="4">
        <f>+H143</f>
        <v>0.77064428537267826</v>
      </c>
      <c r="E156" s="297">
        <f>+H145</f>
        <v>11559.664280590174</v>
      </c>
    </row>
    <row r="157" spans="3:11" x14ac:dyDescent="0.65">
      <c r="C157" s="4">
        <v>5</v>
      </c>
      <c r="D157" s="4">
        <f>+I143</f>
        <v>0.72205030017115934</v>
      </c>
      <c r="E157" s="297">
        <f>+I145</f>
        <v>10830.75450256739</v>
      </c>
    </row>
    <row r="159" spans="3:11" x14ac:dyDescent="0.65">
      <c r="C159" s="298" t="s">
        <v>462</v>
      </c>
      <c r="D159" s="298"/>
      <c r="E159" s="299">
        <f>SUM(E152:E158)</f>
        <v>76950.155979682255</v>
      </c>
    </row>
    <row r="163" spans="3:11" x14ac:dyDescent="0.65">
      <c r="C163" s="211" t="s">
        <v>302</v>
      </c>
      <c r="D163" s="304"/>
      <c r="E163" s="304"/>
      <c r="F163" s="304"/>
      <c r="G163" s="304"/>
      <c r="H163" s="304"/>
      <c r="I163" s="304"/>
      <c r="J163" s="304"/>
      <c r="K163" s="304"/>
    </row>
    <row r="164" spans="3:11" x14ac:dyDescent="0.65">
      <c r="C164" s="198"/>
      <c r="D164" s="198"/>
      <c r="E164" s="198"/>
      <c r="F164" s="198"/>
      <c r="G164" s="198"/>
      <c r="H164" s="198"/>
      <c r="I164" s="198"/>
      <c r="J164" s="198"/>
      <c r="K164" s="198"/>
    </row>
    <row r="165" spans="3:11" x14ac:dyDescent="0.65">
      <c r="C165" s="198"/>
      <c r="D165" s="198"/>
      <c r="E165" s="198"/>
      <c r="F165" s="198"/>
      <c r="G165" s="198"/>
      <c r="H165" s="198"/>
      <c r="I165" s="198"/>
      <c r="J165" s="198"/>
      <c r="K165" s="198"/>
    </row>
    <row r="168" spans="3:11" x14ac:dyDescent="0.65">
      <c r="C168" s="147" t="s">
        <v>470</v>
      </c>
      <c r="D168" s="148"/>
      <c r="E168" s="148"/>
      <c r="F168" s="148"/>
      <c r="G168" s="148"/>
      <c r="H168" s="148"/>
      <c r="I168" s="296"/>
      <c r="J168" s="296"/>
      <c r="K168" s="296"/>
    </row>
    <row r="170" spans="3:11" x14ac:dyDescent="0.65">
      <c r="C170" s="306" t="s">
        <v>471</v>
      </c>
      <c r="D170" s="306">
        <v>1</v>
      </c>
      <c r="E170" s="306">
        <v>2</v>
      </c>
      <c r="F170" s="306">
        <v>3</v>
      </c>
      <c r="G170" s="306">
        <v>4</v>
      </c>
      <c r="H170" s="306">
        <v>5</v>
      </c>
    </row>
    <row r="171" spans="3:11" x14ac:dyDescent="0.65">
      <c r="C171" s="1" t="s">
        <v>472</v>
      </c>
      <c r="D171" s="146">
        <v>0</v>
      </c>
      <c r="E171" s="146">
        <v>0</v>
      </c>
      <c r="F171" s="146">
        <v>0</v>
      </c>
      <c r="G171" s="146">
        <v>0</v>
      </c>
      <c r="H171" s="146">
        <v>0</v>
      </c>
    </row>
    <row r="172" spans="3:11" x14ac:dyDescent="0.65">
      <c r="C172" s="1" t="s">
        <v>473</v>
      </c>
      <c r="D172" s="146">
        <v>0</v>
      </c>
      <c r="E172" s="146">
        <v>0</v>
      </c>
      <c r="F172" s="146">
        <v>0</v>
      </c>
      <c r="G172" s="146">
        <v>0</v>
      </c>
      <c r="H172" s="146">
        <v>0</v>
      </c>
    </row>
    <row r="173" spans="3:11" x14ac:dyDescent="0.65">
      <c r="C173" s="1" t="s">
        <v>474</v>
      </c>
      <c r="D173" s="146"/>
      <c r="E173" s="146">
        <v>0</v>
      </c>
      <c r="F173" s="146">
        <v>0</v>
      </c>
      <c r="G173" s="146">
        <v>0</v>
      </c>
      <c r="H173" s="146">
        <v>0</v>
      </c>
    </row>
    <row r="174" spans="3:11" x14ac:dyDescent="0.65">
      <c r="C174" s="1" t="s">
        <v>475</v>
      </c>
      <c r="D174" s="146">
        <v>0</v>
      </c>
      <c r="E174" s="146">
        <v>0</v>
      </c>
      <c r="F174" s="146">
        <v>0</v>
      </c>
      <c r="G174" s="146">
        <v>0</v>
      </c>
      <c r="H174" s="146">
        <v>0</v>
      </c>
    </row>
    <row r="175" spans="3:11" x14ac:dyDescent="0.65">
      <c r="C175" s="1" t="s">
        <v>476</v>
      </c>
    </row>
    <row r="176" spans="3:11" x14ac:dyDescent="0.65">
      <c r="C176" s="8" t="s">
        <v>108</v>
      </c>
      <c r="D176" s="158">
        <f>SUM(D171:D175)</f>
        <v>0</v>
      </c>
      <c r="E176" s="158">
        <f t="shared" ref="E176:H176" si="18">SUM(E171:E175)</f>
        <v>0</v>
      </c>
      <c r="F176" s="158">
        <f t="shared" si="18"/>
        <v>0</v>
      </c>
      <c r="G176" s="158">
        <f t="shared" si="18"/>
        <v>0</v>
      </c>
      <c r="H176" s="158">
        <f t="shared" si="18"/>
        <v>0</v>
      </c>
    </row>
    <row r="177" spans="3:11" x14ac:dyDescent="0.65">
      <c r="C177" s="8"/>
      <c r="D177" s="305"/>
      <c r="E177" s="8"/>
      <c r="F177" s="8"/>
      <c r="G177" s="8"/>
      <c r="H177" s="8"/>
    </row>
    <row r="179" spans="3:11" x14ac:dyDescent="0.65">
      <c r="C179" s="1" t="s">
        <v>478</v>
      </c>
      <c r="D179" s="146">
        <v>0</v>
      </c>
      <c r="E179" s="146">
        <v>0</v>
      </c>
      <c r="F179" s="146">
        <v>0</v>
      </c>
      <c r="G179" s="146">
        <v>0</v>
      </c>
      <c r="H179" s="146">
        <v>0</v>
      </c>
    </row>
    <row r="181" spans="3:11" x14ac:dyDescent="0.65">
      <c r="C181" s="149" t="s">
        <v>477</v>
      </c>
      <c r="D181" s="307" t="e">
        <f>+D176/D179</f>
        <v>#DIV/0!</v>
      </c>
      <c r="E181" s="307" t="e">
        <f t="shared" ref="E181:H181" si="19">+E176/E179</f>
        <v>#DIV/0!</v>
      </c>
      <c r="F181" s="307" t="e">
        <f t="shared" si="19"/>
        <v>#DIV/0!</v>
      </c>
      <c r="G181" s="307" t="e">
        <f t="shared" si="19"/>
        <v>#DIV/0!</v>
      </c>
      <c r="H181" s="307" t="e">
        <f t="shared" si="19"/>
        <v>#DIV/0!</v>
      </c>
    </row>
    <row r="184" spans="3:11" ht="42" customHeight="1" x14ac:dyDescent="0.65">
      <c r="C184" s="160" t="s">
        <v>479</v>
      </c>
      <c r="D184" s="308" t="s">
        <v>204</v>
      </c>
      <c r="E184" s="145" t="b">
        <v>0</v>
      </c>
      <c r="F184" s="309" t="s">
        <v>323</v>
      </c>
      <c r="G184" s="212"/>
      <c r="H184" s="214"/>
    </row>
    <row r="185" spans="3:11" ht="54" customHeight="1" x14ac:dyDescent="0.65">
      <c r="C185" s="160"/>
      <c r="D185" s="308" t="s">
        <v>207</v>
      </c>
      <c r="E185" s="145" t="b">
        <v>0</v>
      </c>
      <c r="F185" s="309"/>
      <c r="G185" s="215"/>
      <c r="H185" s="216"/>
    </row>
    <row r="188" spans="3:11" x14ac:dyDescent="0.65">
      <c r="C188" s="211" t="s">
        <v>302</v>
      </c>
      <c r="D188" s="304"/>
      <c r="E188" s="304"/>
      <c r="F188" s="304"/>
      <c r="G188" s="304"/>
      <c r="H188" s="304"/>
      <c r="I188" s="304"/>
      <c r="J188" s="304"/>
      <c r="K188" s="304"/>
    </row>
    <row r="189" spans="3:11" x14ac:dyDescent="0.65">
      <c r="C189" s="198"/>
      <c r="D189" s="198"/>
      <c r="E189" s="198"/>
      <c r="F189" s="198"/>
      <c r="G189" s="198"/>
      <c r="H189" s="198"/>
      <c r="I189" s="198"/>
      <c r="J189" s="198"/>
      <c r="K189" s="198"/>
    </row>
    <row r="190" spans="3:11" x14ac:dyDescent="0.65">
      <c r="C190" s="198"/>
      <c r="D190" s="198"/>
      <c r="E190" s="198"/>
      <c r="F190" s="198"/>
      <c r="G190" s="198"/>
      <c r="H190" s="198"/>
      <c r="I190" s="198"/>
      <c r="J190" s="198"/>
      <c r="K190" s="198"/>
    </row>
  </sheetData>
  <mergeCells count="35">
    <mergeCell ref="C188:K188"/>
    <mergeCell ref="C189:K190"/>
    <mergeCell ref="C163:K163"/>
    <mergeCell ref="C164:K165"/>
    <mergeCell ref="C184:C185"/>
    <mergeCell ref="G184:H185"/>
    <mergeCell ref="F184:F185"/>
    <mergeCell ref="B1:I1"/>
    <mergeCell ref="B7:I7"/>
    <mergeCell ref="E2:I3"/>
    <mergeCell ref="E4:I6"/>
    <mergeCell ref="C38:H38"/>
    <mergeCell ref="C30:H30"/>
    <mergeCell ref="C32:D32"/>
    <mergeCell ref="C34:D34"/>
    <mergeCell ref="C36:D36"/>
    <mergeCell ref="E32:H32"/>
    <mergeCell ref="E34:H34"/>
    <mergeCell ref="E36:H36"/>
    <mergeCell ref="C22:D22"/>
    <mergeCell ref="C24:D24"/>
    <mergeCell ref="C25:D25"/>
    <mergeCell ref="C26:D26"/>
    <mergeCell ref="C28:D28"/>
    <mergeCell ref="F20:H20"/>
    <mergeCell ref="F22:H22"/>
    <mergeCell ref="F28:H28"/>
    <mergeCell ref="G25:H25"/>
    <mergeCell ref="C14:D14"/>
    <mergeCell ref="C16:D16"/>
    <mergeCell ref="C12:I12"/>
    <mergeCell ref="C18:I18"/>
    <mergeCell ref="C20:D20"/>
    <mergeCell ref="E14:I14"/>
    <mergeCell ref="E16:I16"/>
  </mergeCells>
  <pageMargins left="0.7" right="0.7" top="0.75" bottom="0.75" header="0.3" footer="0.3"/>
  <ignoredErrors>
    <ignoredError sqref="D176:H176" formulaRange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391F0-4D52-4EE9-A07F-A09DD73200C9}">
  <dimension ref="B1:J245"/>
  <sheetViews>
    <sheetView topLeftCell="A97" zoomScale="70" zoomScaleNormal="70" workbookViewId="0">
      <selection activeCell="F152" sqref="F152:F156"/>
    </sheetView>
  </sheetViews>
  <sheetFormatPr baseColWidth="10" defaultRowHeight="25" x14ac:dyDescent="0.85"/>
  <cols>
    <col min="2" max="2" width="44.453125" style="316" customWidth="1"/>
    <col min="3" max="3" width="22.54296875" style="316" customWidth="1"/>
    <col min="4" max="4" width="23.36328125" style="316" customWidth="1"/>
    <col min="5" max="5" width="29.36328125" style="316" customWidth="1"/>
    <col min="6" max="6" width="29.7265625" style="316" customWidth="1"/>
    <col min="7" max="7" width="17.7265625" style="316" bestFit="1" customWidth="1"/>
    <col min="8" max="8" width="16.81640625" style="316" customWidth="1"/>
    <col min="9" max="9" width="24.90625" style="316" customWidth="1"/>
    <col min="10" max="10" width="23.453125" style="316" customWidth="1"/>
  </cols>
  <sheetData>
    <row r="1" spans="2:10" ht="19" x14ac:dyDescent="0.65">
      <c r="B1" s="170"/>
      <c r="C1" s="170"/>
      <c r="D1" s="170"/>
      <c r="E1" s="170"/>
      <c r="F1" s="170"/>
      <c r="G1" s="170"/>
      <c r="H1" s="170"/>
      <c r="I1" s="289"/>
      <c r="J1" s="289"/>
    </row>
    <row r="2" spans="2:10" ht="20.5" x14ac:dyDescent="0.65">
      <c r="B2" s="1"/>
      <c r="C2" s="159"/>
      <c r="D2" s="171" t="s">
        <v>441</v>
      </c>
      <c r="E2" s="171"/>
      <c r="F2" s="171"/>
      <c r="G2" s="171"/>
      <c r="H2" s="171"/>
      <c r="I2" s="1"/>
      <c r="J2" s="1"/>
    </row>
    <row r="3" spans="2:10" ht="20.5" x14ac:dyDescent="0.65">
      <c r="B3" s="159"/>
      <c r="C3" s="159"/>
      <c r="D3" s="171"/>
      <c r="E3" s="171"/>
      <c r="F3" s="171"/>
      <c r="G3" s="171"/>
      <c r="H3" s="171"/>
      <c r="I3" s="1"/>
      <c r="J3" s="1"/>
    </row>
    <row r="4" spans="2:10" ht="20.5" x14ac:dyDescent="0.65">
      <c r="B4" s="1"/>
      <c r="C4" s="106"/>
      <c r="D4" s="172" t="s">
        <v>481</v>
      </c>
      <c r="E4" s="172"/>
      <c r="F4" s="172"/>
      <c r="G4" s="172"/>
      <c r="H4" s="172"/>
      <c r="I4" s="1"/>
      <c r="J4" s="1"/>
    </row>
    <row r="5" spans="2:10" ht="20.5" x14ac:dyDescent="0.65">
      <c r="B5" s="106"/>
      <c r="C5" s="106"/>
      <c r="D5" s="172"/>
      <c r="E5" s="172"/>
      <c r="F5" s="172"/>
      <c r="G5" s="172"/>
      <c r="H5" s="172"/>
      <c r="I5" s="1"/>
      <c r="J5" s="1"/>
    </row>
    <row r="6" spans="2:10" ht="20.5" x14ac:dyDescent="0.65">
      <c r="B6" s="106"/>
      <c r="C6" s="106"/>
      <c r="D6" s="172"/>
      <c r="E6" s="172"/>
      <c r="F6" s="172"/>
      <c r="G6" s="172"/>
      <c r="H6" s="172"/>
      <c r="I6" s="1"/>
      <c r="J6" s="1"/>
    </row>
    <row r="7" spans="2:10" ht="19" x14ac:dyDescent="0.65">
      <c r="B7" s="170"/>
      <c r="C7" s="170"/>
      <c r="D7" s="170"/>
      <c r="E7" s="170"/>
      <c r="F7" s="170"/>
      <c r="G7" s="170"/>
      <c r="H7" s="170"/>
      <c r="I7" s="289"/>
      <c r="J7" s="289"/>
    </row>
    <row r="8" spans="2:10" ht="19" x14ac:dyDescent="0.65">
      <c r="B8" s="1"/>
      <c r="C8" s="1"/>
      <c r="D8" s="1"/>
      <c r="E8" s="1"/>
      <c r="F8" s="1"/>
      <c r="G8" s="1"/>
      <c r="H8" s="1"/>
      <c r="I8" s="1"/>
      <c r="J8" s="1"/>
    </row>
    <row r="9" spans="2:10" ht="19" x14ac:dyDescent="0.65">
      <c r="B9" s="1"/>
      <c r="C9" s="1"/>
      <c r="D9" s="1"/>
      <c r="E9" s="1"/>
      <c r="F9" s="1"/>
      <c r="G9" s="1"/>
      <c r="H9" s="1"/>
      <c r="I9" s="1"/>
      <c r="J9" s="1"/>
    </row>
    <row r="10" spans="2:10" ht="19" x14ac:dyDescent="0.65">
      <c r="B10" s="1"/>
      <c r="C10" s="1"/>
      <c r="D10" s="1"/>
      <c r="E10" s="1"/>
      <c r="F10" s="1"/>
      <c r="G10" s="1"/>
      <c r="H10" s="1"/>
      <c r="I10" s="1"/>
      <c r="J10" s="1"/>
    </row>
    <row r="11" spans="2:10" ht="19" x14ac:dyDescent="0.65">
      <c r="B11" s="1"/>
      <c r="C11" s="1"/>
      <c r="D11" s="1"/>
      <c r="E11" s="1"/>
      <c r="F11" s="1"/>
      <c r="G11" s="1"/>
      <c r="H11" s="1"/>
      <c r="I11" s="1"/>
      <c r="J11" s="1"/>
    </row>
    <row r="12" spans="2:10" ht="20.5" x14ac:dyDescent="0.7">
      <c r="B12" s="311" t="s">
        <v>357</v>
      </c>
      <c r="C12" s="311"/>
      <c r="D12" s="311"/>
      <c r="E12" s="311"/>
      <c r="F12" s="311"/>
      <c r="G12" s="311"/>
      <c r="H12" s="311"/>
      <c r="I12" s="284"/>
      <c r="J12" s="284"/>
    </row>
    <row r="13" spans="2:10" ht="19.5" thickBot="1" x14ac:dyDescent="0.7">
      <c r="B13" s="1"/>
      <c r="C13" s="1"/>
      <c r="D13" s="1"/>
      <c r="E13" s="1"/>
      <c r="F13" s="1"/>
      <c r="G13" s="1"/>
      <c r="H13" s="1"/>
      <c r="I13" s="1"/>
      <c r="J13" s="1"/>
    </row>
    <row r="14" spans="2:10" ht="35" customHeight="1" thickBot="1" x14ac:dyDescent="0.7">
      <c r="B14" s="160" t="s">
        <v>309</v>
      </c>
      <c r="C14" s="161"/>
      <c r="D14" s="165"/>
      <c r="E14" s="166"/>
      <c r="F14" s="166"/>
      <c r="G14" s="166"/>
      <c r="H14" s="167"/>
      <c r="I14" s="1"/>
      <c r="J14" s="1"/>
    </row>
    <row r="15" spans="2:10" ht="19.5" thickBot="1" x14ac:dyDescent="0.7">
      <c r="B15" s="144"/>
      <c r="C15" s="144"/>
      <c r="D15" s="1"/>
      <c r="E15" s="1"/>
      <c r="F15" s="1"/>
      <c r="G15" s="1"/>
      <c r="H15" s="1"/>
      <c r="I15" s="1"/>
      <c r="J15" s="1"/>
    </row>
    <row r="16" spans="2:10" ht="39.5" customHeight="1" thickBot="1" x14ac:dyDescent="0.7">
      <c r="B16" s="160" t="s">
        <v>308</v>
      </c>
      <c r="C16" s="161"/>
      <c r="D16" s="165"/>
      <c r="E16" s="166"/>
      <c r="F16" s="166"/>
      <c r="G16" s="166"/>
      <c r="H16" s="167"/>
      <c r="I16" s="1"/>
      <c r="J16" s="1"/>
    </row>
    <row r="17" spans="2:10" ht="19" x14ac:dyDescent="0.65">
      <c r="B17" s="1"/>
      <c r="C17" s="1"/>
      <c r="D17" s="1"/>
      <c r="E17" s="1"/>
      <c r="F17" s="1"/>
      <c r="G17" s="1"/>
      <c r="H17" s="1"/>
      <c r="I17" s="1"/>
      <c r="J17" s="1"/>
    </row>
    <row r="18" spans="2:10" ht="20.5" x14ac:dyDescent="0.7">
      <c r="B18" s="311" t="s">
        <v>482</v>
      </c>
      <c r="C18" s="311"/>
      <c r="D18" s="311"/>
      <c r="E18" s="311"/>
      <c r="F18" s="311"/>
      <c r="G18" s="311"/>
      <c r="H18" s="311"/>
      <c r="I18" s="284"/>
      <c r="J18" s="284"/>
    </row>
    <row r="19" spans="2:10" ht="14.5" x14ac:dyDescent="0.35">
      <c r="B19"/>
      <c r="C19"/>
      <c r="D19"/>
      <c r="E19"/>
      <c r="F19"/>
      <c r="G19"/>
      <c r="H19"/>
      <c r="I19"/>
      <c r="J19"/>
    </row>
    <row r="20" spans="2:10" ht="20.5" x14ac:dyDescent="0.7">
      <c r="B20" s="320" t="s">
        <v>483</v>
      </c>
      <c r="C20" s="320"/>
      <c r="D20" s="321" t="s">
        <v>489</v>
      </c>
      <c r="E20" s="322" t="s">
        <v>490</v>
      </c>
      <c r="F20" s="100"/>
      <c r="G20" s="100"/>
      <c r="H20" s="100"/>
      <c r="I20" s="100"/>
      <c r="J20" s="100"/>
    </row>
    <row r="21" spans="2:10" ht="20.5" x14ac:dyDescent="0.7">
      <c r="B21" s="318" t="s">
        <v>484</v>
      </c>
      <c r="C21" s="318"/>
      <c r="D21" s="319" t="b">
        <v>0</v>
      </c>
      <c r="E21" s="319" t="b">
        <v>0</v>
      </c>
      <c r="F21" s="100"/>
      <c r="G21" s="100"/>
      <c r="H21" s="100"/>
      <c r="I21" s="100"/>
      <c r="J21" s="100"/>
    </row>
    <row r="22" spans="2:10" ht="20.5" x14ac:dyDescent="0.7">
      <c r="B22" s="318" t="s">
        <v>485</v>
      </c>
      <c r="C22" s="318"/>
      <c r="D22" s="319" t="b">
        <v>0</v>
      </c>
      <c r="E22" s="319" t="b">
        <v>0</v>
      </c>
      <c r="F22" s="100"/>
      <c r="G22" s="100"/>
      <c r="H22" s="100"/>
      <c r="I22" s="100"/>
      <c r="J22" s="100"/>
    </row>
    <row r="23" spans="2:10" ht="20.5" x14ac:dyDescent="0.7">
      <c r="B23" s="318" t="s">
        <v>487</v>
      </c>
      <c r="C23" s="318"/>
      <c r="D23" s="319" t="b">
        <v>0</v>
      </c>
      <c r="E23" s="319" t="b">
        <v>0</v>
      </c>
      <c r="F23" s="100"/>
      <c r="G23" s="100"/>
      <c r="H23" s="100"/>
      <c r="I23" s="100"/>
      <c r="J23" s="100"/>
    </row>
    <row r="24" spans="2:10" ht="20.5" x14ac:dyDescent="0.7">
      <c r="B24" s="318" t="s">
        <v>486</v>
      </c>
      <c r="C24" s="318"/>
      <c r="D24" s="319" t="b">
        <v>0</v>
      </c>
      <c r="E24" s="319" t="b">
        <v>0</v>
      </c>
      <c r="F24" s="100"/>
      <c r="G24" s="100"/>
      <c r="H24" s="100"/>
      <c r="I24" s="100"/>
      <c r="J24" s="100"/>
    </row>
    <row r="25" spans="2:10" ht="20.5" x14ac:dyDescent="0.7">
      <c r="B25" s="318" t="s">
        <v>488</v>
      </c>
      <c r="C25" s="318"/>
      <c r="D25" s="319" t="b">
        <v>0</v>
      </c>
      <c r="E25" s="319" t="b">
        <v>0</v>
      </c>
      <c r="F25" s="100"/>
      <c r="G25" s="100"/>
      <c r="H25" s="100"/>
      <c r="I25" s="100"/>
      <c r="J25" s="100"/>
    </row>
    <row r="26" spans="2:10" ht="20.5" x14ac:dyDescent="0.7">
      <c r="B26" s="100"/>
      <c r="C26" s="100"/>
      <c r="D26" s="100"/>
      <c r="E26" s="100"/>
      <c r="F26" s="100"/>
      <c r="G26" s="100"/>
      <c r="H26" s="100"/>
      <c r="I26" s="100"/>
      <c r="J26" s="100"/>
    </row>
    <row r="27" spans="2:10" ht="20.5" x14ac:dyDescent="0.7">
      <c r="B27" s="323" t="s">
        <v>491</v>
      </c>
      <c r="C27" s="323"/>
      <c r="D27" s="323"/>
      <c r="E27" s="323"/>
      <c r="F27" s="323"/>
      <c r="G27" s="323"/>
      <c r="H27" s="323"/>
      <c r="I27" s="323"/>
      <c r="J27" s="323"/>
    </row>
    <row r="28" spans="2:10" ht="20.5" x14ac:dyDescent="0.7">
      <c r="B28" s="100"/>
      <c r="C28" s="100"/>
      <c r="D28" s="100"/>
      <c r="E28" s="100"/>
      <c r="F28" s="100"/>
      <c r="G28" s="100"/>
      <c r="H28" s="100"/>
      <c r="I28" s="100"/>
      <c r="J28" s="100"/>
    </row>
    <row r="29" spans="2:10" ht="20.5" x14ac:dyDescent="0.7">
      <c r="B29" s="322" t="s">
        <v>156</v>
      </c>
      <c r="C29" s="322" t="s">
        <v>492</v>
      </c>
      <c r="D29" s="322" t="s">
        <v>493</v>
      </c>
      <c r="E29" s="322" t="s">
        <v>494</v>
      </c>
      <c r="F29" s="100"/>
      <c r="G29" s="100"/>
      <c r="H29" s="100"/>
      <c r="I29" s="100"/>
      <c r="J29" s="100"/>
    </row>
    <row r="30" spans="2:10" ht="20.5" x14ac:dyDescent="0.7">
      <c r="B30" s="324" t="s">
        <v>495</v>
      </c>
      <c r="C30" s="324"/>
      <c r="D30" s="324"/>
      <c r="E30" s="324"/>
      <c r="F30" s="100"/>
      <c r="G30" s="100"/>
      <c r="H30" s="100"/>
      <c r="I30" s="100"/>
      <c r="J30" s="100"/>
    </row>
    <row r="31" spans="2:10" ht="20.5" x14ac:dyDescent="0.7">
      <c r="B31" s="324" t="s">
        <v>496</v>
      </c>
      <c r="C31" s="324"/>
      <c r="D31" s="324"/>
      <c r="E31" s="324"/>
      <c r="F31" s="100"/>
      <c r="G31" s="100"/>
      <c r="H31" s="100"/>
      <c r="I31" s="100"/>
      <c r="J31" s="100"/>
    </row>
    <row r="32" spans="2:10" ht="20.5" x14ac:dyDescent="0.7">
      <c r="B32" s="324" t="s">
        <v>497</v>
      </c>
      <c r="C32" s="324"/>
      <c r="D32" s="324"/>
      <c r="E32" s="324"/>
      <c r="F32" s="100"/>
      <c r="G32" s="100"/>
      <c r="H32" s="100"/>
      <c r="I32" s="100"/>
      <c r="J32" s="100"/>
    </row>
    <row r="33" spans="2:10" ht="20.5" x14ac:dyDescent="0.7">
      <c r="B33" s="324" t="s">
        <v>498</v>
      </c>
      <c r="C33" s="324"/>
      <c r="D33" s="324"/>
      <c r="E33" s="324"/>
      <c r="F33" s="100"/>
      <c r="G33" s="100"/>
      <c r="H33" s="100"/>
      <c r="I33" s="100"/>
      <c r="J33" s="100"/>
    </row>
    <row r="34" spans="2:10" ht="20.5" x14ac:dyDescent="0.7">
      <c r="B34" s="324" t="s">
        <v>634</v>
      </c>
      <c r="C34" s="325">
        <v>0</v>
      </c>
      <c r="D34" s="325">
        <v>0</v>
      </c>
      <c r="E34" s="325">
        <v>0</v>
      </c>
      <c r="F34" s="100"/>
      <c r="G34" s="100"/>
      <c r="H34" s="100"/>
      <c r="I34" s="100"/>
      <c r="J34" s="100"/>
    </row>
    <row r="35" spans="2:10" ht="20.5" x14ac:dyDescent="0.7">
      <c r="B35" s="324" t="s">
        <v>499</v>
      </c>
      <c r="C35" s="324"/>
      <c r="D35" s="324"/>
      <c r="E35" s="324"/>
      <c r="F35" s="100"/>
      <c r="G35" s="100"/>
      <c r="H35" s="100"/>
      <c r="I35" s="100"/>
      <c r="J35" s="100"/>
    </row>
    <row r="36" spans="2:10" ht="20.5" x14ac:dyDescent="0.7">
      <c r="B36" s="100" t="s">
        <v>500</v>
      </c>
      <c r="C36" s="100"/>
      <c r="D36" s="100"/>
      <c r="E36" s="100"/>
      <c r="F36" s="100"/>
      <c r="G36" s="100"/>
      <c r="H36" s="100"/>
      <c r="I36" s="100"/>
      <c r="J36" s="100"/>
    </row>
    <row r="37" spans="2:10" ht="20.5" x14ac:dyDescent="0.7">
      <c r="B37" s="100"/>
      <c r="C37" s="100"/>
      <c r="D37" s="100"/>
      <c r="E37" s="100"/>
      <c r="F37" s="100"/>
      <c r="G37" s="100"/>
      <c r="H37" s="100"/>
      <c r="I37" s="100"/>
      <c r="J37" s="100"/>
    </row>
    <row r="38" spans="2:10" ht="20.5" x14ac:dyDescent="0.7">
      <c r="B38" s="323" t="s">
        <v>501</v>
      </c>
      <c r="C38" s="323"/>
      <c r="D38" s="323"/>
      <c r="E38" s="323"/>
      <c r="F38" s="323"/>
      <c r="G38" s="323"/>
      <c r="H38" s="323"/>
      <c r="I38" s="323"/>
      <c r="J38" s="323"/>
    </row>
    <row r="39" spans="2:10" ht="20.5" x14ac:dyDescent="0.7">
      <c r="B39" s="100"/>
      <c r="C39" s="100"/>
      <c r="D39" s="100"/>
      <c r="E39" s="100"/>
      <c r="F39" s="100"/>
      <c r="G39" s="100"/>
      <c r="H39" s="100"/>
      <c r="I39" s="100"/>
      <c r="J39" s="100"/>
    </row>
    <row r="40" spans="2:10" ht="21" thickBot="1" x14ac:dyDescent="0.75">
      <c r="B40" s="328" t="s">
        <v>511</v>
      </c>
      <c r="C40" s="100"/>
      <c r="D40" s="100"/>
      <c r="E40" s="100"/>
      <c r="F40" s="100"/>
      <c r="G40" s="100"/>
      <c r="H40" s="100"/>
      <c r="I40" s="100"/>
      <c r="J40" s="100"/>
    </row>
    <row r="41" spans="2:10" ht="21" thickTop="1" x14ac:dyDescent="0.7">
      <c r="B41" s="100"/>
      <c r="C41" s="100"/>
      <c r="D41" s="100"/>
      <c r="E41" s="100"/>
      <c r="F41" s="100"/>
      <c r="G41" s="100"/>
      <c r="H41" s="100"/>
      <c r="I41" s="100"/>
      <c r="J41" s="100"/>
    </row>
    <row r="42" spans="2:10" ht="20.5" x14ac:dyDescent="0.7">
      <c r="B42" s="326" t="s">
        <v>502</v>
      </c>
      <c r="C42" s="326" t="s">
        <v>162</v>
      </c>
      <c r="D42" s="326" t="s">
        <v>503</v>
      </c>
      <c r="E42" s="326" t="s">
        <v>504</v>
      </c>
      <c r="F42" s="326" t="s">
        <v>510</v>
      </c>
      <c r="G42" s="326" t="s">
        <v>505</v>
      </c>
      <c r="H42" s="100"/>
      <c r="I42" s="100"/>
      <c r="J42" s="100"/>
    </row>
    <row r="43" spans="2:10" ht="20.5" x14ac:dyDescent="0.7">
      <c r="B43" s="324"/>
      <c r="C43" s="324" t="s">
        <v>506</v>
      </c>
      <c r="D43" s="324"/>
      <c r="E43" s="324"/>
      <c r="F43" s="324"/>
      <c r="G43" s="325">
        <f>+D43*F43</f>
        <v>0</v>
      </c>
      <c r="H43" s="100"/>
      <c r="I43" s="100"/>
      <c r="J43" s="100"/>
    </row>
    <row r="44" spans="2:10" ht="20.5" x14ac:dyDescent="0.7">
      <c r="B44" s="324"/>
      <c r="C44" s="324" t="s">
        <v>507</v>
      </c>
      <c r="D44" s="324"/>
      <c r="E44" s="324"/>
      <c r="F44" s="324"/>
      <c r="G44" s="325">
        <f t="shared" ref="G44:G46" si="0">+D44*F44</f>
        <v>0</v>
      </c>
      <c r="H44" s="100"/>
      <c r="I44" s="100"/>
      <c r="J44" s="100"/>
    </row>
    <row r="45" spans="2:10" ht="20.5" x14ac:dyDescent="0.7">
      <c r="B45" s="324"/>
      <c r="C45" s="324" t="s">
        <v>508</v>
      </c>
      <c r="D45" s="324"/>
      <c r="E45" s="324"/>
      <c r="F45" s="324"/>
      <c r="G45" s="325">
        <f t="shared" si="0"/>
        <v>0</v>
      </c>
      <c r="H45" s="100"/>
      <c r="I45" s="100"/>
      <c r="J45" s="100"/>
    </row>
    <row r="46" spans="2:10" ht="20.5" x14ac:dyDescent="0.7">
      <c r="B46" s="324"/>
      <c r="C46" s="324" t="s">
        <v>509</v>
      </c>
      <c r="D46" s="324"/>
      <c r="E46" s="324"/>
      <c r="F46" s="324"/>
      <c r="G46" s="325">
        <f t="shared" si="0"/>
        <v>0</v>
      </c>
      <c r="H46" s="100"/>
      <c r="I46" s="100"/>
      <c r="J46" s="100"/>
    </row>
    <row r="47" spans="2:10" ht="20.5" x14ac:dyDescent="0.7">
      <c r="B47" s="100"/>
      <c r="C47" s="100"/>
      <c r="D47" s="100"/>
      <c r="E47" s="100"/>
      <c r="F47" s="100"/>
      <c r="G47" s="100"/>
      <c r="H47" s="100"/>
      <c r="I47" s="100"/>
      <c r="J47" s="100"/>
    </row>
    <row r="48" spans="2:10" ht="21" thickBot="1" x14ac:dyDescent="0.75">
      <c r="B48" s="328" t="s">
        <v>512</v>
      </c>
      <c r="C48" s="100"/>
      <c r="D48" s="100"/>
      <c r="E48" s="100"/>
      <c r="F48" s="100"/>
      <c r="G48" s="100"/>
      <c r="H48" s="100"/>
      <c r="I48" s="100"/>
      <c r="J48" s="100"/>
    </row>
    <row r="49" spans="2:10" ht="21" thickTop="1" x14ac:dyDescent="0.7">
      <c r="B49" s="100"/>
      <c r="C49" s="100"/>
      <c r="D49" s="100"/>
      <c r="E49" s="100"/>
      <c r="F49" s="100"/>
      <c r="G49" s="100"/>
      <c r="H49" s="100"/>
      <c r="I49" s="100"/>
      <c r="J49" s="100"/>
    </row>
    <row r="50" spans="2:10" ht="20.5" x14ac:dyDescent="0.7">
      <c r="B50" s="332" t="s">
        <v>513</v>
      </c>
      <c r="C50" s="332" t="s">
        <v>413</v>
      </c>
      <c r="D50" s="332" t="s">
        <v>514</v>
      </c>
      <c r="E50" s="332" t="s">
        <v>515</v>
      </c>
      <c r="F50" s="100"/>
      <c r="G50" s="100"/>
      <c r="H50" s="100"/>
      <c r="I50" s="100"/>
      <c r="J50" s="100"/>
    </row>
    <row r="51" spans="2:10" ht="20.5" x14ac:dyDescent="0.7">
      <c r="B51" s="324"/>
      <c r="C51" s="325">
        <v>0</v>
      </c>
      <c r="D51" s="325">
        <v>0</v>
      </c>
      <c r="E51" s="325">
        <v>0</v>
      </c>
      <c r="F51" s="100"/>
      <c r="G51" s="100"/>
      <c r="H51" s="100"/>
      <c r="I51" s="100"/>
      <c r="J51" s="100"/>
    </row>
    <row r="52" spans="2:10" ht="20.5" x14ac:dyDescent="0.7">
      <c r="B52" s="324"/>
      <c r="C52" s="325">
        <v>0</v>
      </c>
      <c r="D52" s="325">
        <v>0</v>
      </c>
      <c r="E52" s="325">
        <v>0</v>
      </c>
      <c r="F52" s="100"/>
      <c r="G52" s="100"/>
      <c r="H52" s="100"/>
      <c r="I52" s="100"/>
      <c r="J52" s="100"/>
    </row>
    <row r="53" spans="2:10" ht="20.5" x14ac:dyDescent="0.7">
      <c r="B53" s="324"/>
      <c r="C53" s="325">
        <v>0</v>
      </c>
      <c r="D53" s="325">
        <v>0</v>
      </c>
      <c r="E53" s="325">
        <v>0</v>
      </c>
      <c r="F53" s="100"/>
      <c r="G53" s="100"/>
      <c r="H53" s="100"/>
      <c r="I53" s="100"/>
      <c r="J53" s="100"/>
    </row>
    <row r="54" spans="2:10" ht="20.5" x14ac:dyDescent="0.7">
      <c r="B54" s="324"/>
      <c r="C54" s="325">
        <v>0</v>
      </c>
      <c r="D54" s="325">
        <v>0</v>
      </c>
      <c r="E54" s="325">
        <v>0</v>
      </c>
      <c r="F54" s="100"/>
      <c r="G54" s="100"/>
      <c r="H54" s="100" t="s">
        <v>293</v>
      </c>
      <c r="I54" s="100"/>
      <c r="J54" s="100"/>
    </row>
    <row r="55" spans="2:10" ht="20.5" x14ac:dyDescent="0.7">
      <c r="B55" s="324"/>
      <c r="C55" s="325">
        <v>0</v>
      </c>
      <c r="D55" s="325">
        <v>0</v>
      </c>
      <c r="E55" s="325">
        <v>0</v>
      </c>
      <c r="F55" s="100"/>
      <c r="G55" s="100"/>
      <c r="H55" s="100" t="s">
        <v>207</v>
      </c>
      <c r="I55" s="100"/>
      <c r="J55" s="100"/>
    </row>
    <row r="56" spans="2:10" ht="20.5" x14ac:dyDescent="0.7">
      <c r="B56" s="300" t="s">
        <v>108</v>
      </c>
      <c r="C56" s="300"/>
      <c r="D56" s="300"/>
      <c r="E56" s="333">
        <f>SUM(E51:E55)</f>
        <v>0</v>
      </c>
      <c r="F56" s="100"/>
      <c r="G56" s="100"/>
      <c r="H56" s="100"/>
      <c r="I56" s="100"/>
      <c r="J56" s="100"/>
    </row>
    <row r="57" spans="2:10" ht="20.5" x14ac:dyDescent="0.7">
      <c r="B57" s="100"/>
      <c r="C57" s="100"/>
      <c r="D57" s="100"/>
      <c r="E57" s="100"/>
      <c r="F57" s="100"/>
      <c r="G57" s="100"/>
      <c r="H57" s="100"/>
      <c r="I57" s="100"/>
      <c r="J57" s="100"/>
    </row>
    <row r="58" spans="2:10" ht="20.5" x14ac:dyDescent="0.7">
      <c r="B58" s="100"/>
      <c r="C58" s="100"/>
      <c r="D58" s="100"/>
      <c r="E58" s="100"/>
      <c r="F58" s="100"/>
      <c r="G58" s="100"/>
      <c r="H58" s="100"/>
      <c r="I58" s="100"/>
      <c r="J58" s="100"/>
    </row>
    <row r="59" spans="2:10" ht="21" thickBot="1" x14ac:dyDescent="0.75">
      <c r="B59" s="328" t="s">
        <v>516</v>
      </c>
      <c r="C59" s="100"/>
      <c r="D59" s="100"/>
      <c r="E59" s="100"/>
      <c r="F59" s="100"/>
      <c r="G59" s="100"/>
      <c r="H59" s="100"/>
      <c r="I59" s="100"/>
      <c r="J59" s="100"/>
    </row>
    <row r="60" spans="2:10" ht="21" thickTop="1" x14ac:dyDescent="0.7">
      <c r="B60" s="100"/>
      <c r="C60" s="100"/>
      <c r="D60" s="100"/>
      <c r="E60" s="100"/>
      <c r="F60" s="100"/>
      <c r="G60" s="100"/>
      <c r="H60" s="100"/>
      <c r="I60" s="100"/>
      <c r="J60" s="100"/>
    </row>
    <row r="61" spans="2:10" ht="20.5" x14ac:dyDescent="0.35">
      <c r="B61" s="111" t="s">
        <v>517</v>
      </c>
      <c r="C61" s="111" t="s">
        <v>518</v>
      </c>
      <c r="D61" s="111" t="s">
        <v>519</v>
      </c>
      <c r="E61" s="111" t="s">
        <v>527</v>
      </c>
      <c r="F61" s="111" t="s">
        <v>529</v>
      </c>
      <c r="G61" s="111" t="s">
        <v>530</v>
      </c>
      <c r="H61" s="111" t="s">
        <v>531</v>
      </c>
      <c r="I61" s="337" t="s">
        <v>532</v>
      </c>
      <c r="J61" s="337" t="s">
        <v>635</v>
      </c>
    </row>
    <row r="62" spans="2:10" ht="20.5" x14ac:dyDescent="0.7">
      <c r="B62" s="334" t="s">
        <v>520</v>
      </c>
      <c r="C62" s="335">
        <v>15000</v>
      </c>
      <c r="D62" s="334" t="s">
        <v>528</v>
      </c>
      <c r="E62" s="335">
        <f>+IF(D62="SI",0,C62)</f>
        <v>15000</v>
      </c>
      <c r="F62" s="334">
        <v>0.9</v>
      </c>
      <c r="G62" s="335">
        <f>+IF(E62=0,0,IF(F62="","",E62*F62))</f>
        <v>13500</v>
      </c>
      <c r="H62" s="335">
        <f>+IF(E62="","",E62-G62)</f>
        <v>1500</v>
      </c>
      <c r="I62" s="336">
        <f>+IF(E62=0,0,IF(G62="","",(E62-G62)/E62))</f>
        <v>0.1</v>
      </c>
      <c r="J62" s="324"/>
    </row>
    <row r="63" spans="2:10" ht="20.5" x14ac:dyDescent="0.7">
      <c r="B63" s="334" t="s">
        <v>521</v>
      </c>
      <c r="C63" s="335">
        <v>5000</v>
      </c>
      <c r="D63" s="334" t="s">
        <v>528</v>
      </c>
      <c r="E63" s="335">
        <f t="shared" ref="E63:E71" si="1">+IF(D63="SI",0,C63)</f>
        <v>5000</v>
      </c>
      <c r="F63" s="334">
        <v>0.95</v>
      </c>
      <c r="G63" s="335">
        <f t="shared" ref="G63:G65" si="2">+IF(E63=0,0,IF(F63="","",E63*F63))</f>
        <v>4750</v>
      </c>
      <c r="H63" s="335">
        <f t="shared" ref="H63:H71" si="3">+IF(E63="","",E63-G63)</f>
        <v>250</v>
      </c>
      <c r="I63" s="336">
        <f t="shared" ref="I63:I71" si="4">+IF(E63=0,0,IF(G63="","",(E63-G63)/E63))</f>
        <v>0.05</v>
      </c>
      <c r="J63" s="324"/>
    </row>
    <row r="64" spans="2:10" ht="20.5" x14ac:dyDescent="0.7">
      <c r="B64" s="334" t="s">
        <v>522</v>
      </c>
      <c r="C64" s="335">
        <v>25000</v>
      </c>
      <c r="D64" s="334" t="s">
        <v>528</v>
      </c>
      <c r="E64" s="335">
        <f t="shared" si="1"/>
        <v>25000</v>
      </c>
      <c r="F64" s="334">
        <v>1</v>
      </c>
      <c r="G64" s="335">
        <f t="shared" si="2"/>
        <v>25000</v>
      </c>
      <c r="H64" s="335">
        <f t="shared" si="3"/>
        <v>0</v>
      </c>
      <c r="I64" s="336">
        <f t="shared" si="4"/>
        <v>0</v>
      </c>
      <c r="J64" s="324"/>
    </row>
    <row r="65" spans="2:10" ht="20.5" x14ac:dyDescent="0.7">
      <c r="B65" s="334" t="s">
        <v>451</v>
      </c>
      <c r="C65" s="335">
        <v>3000</v>
      </c>
      <c r="D65" s="334" t="s">
        <v>528</v>
      </c>
      <c r="E65" s="335">
        <f t="shared" si="1"/>
        <v>3000</v>
      </c>
      <c r="F65" s="334">
        <v>0.57999999999999996</v>
      </c>
      <c r="G65" s="335">
        <f t="shared" si="2"/>
        <v>1739.9999999999998</v>
      </c>
      <c r="H65" s="335">
        <f t="shared" si="3"/>
        <v>1260.0000000000002</v>
      </c>
      <c r="I65" s="336">
        <f t="shared" si="4"/>
        <v>0.4200000000000001</v>
      </c>
      <c r="J65" s="324"/>
    </row>
    <row r="66" spans="2:10" ht="20.5" x14ac:dyDescent="0.7">
      <c r="B66" s="334" t="s">
        <v>427</v>
      </c>
      <c r="C66" s="335">
        <v>0</v>
      </c>
      <c r="D66" s="334" t="s">
        <v>528</v>
      </c>
      <c r="E66" s="335">
        <f t="shared" si="1"/>
        <v>0</v>
      </c>
      <c r="F66" s="334"/>
      <c r="G66" s="335">
        <f t="shared" ref="G63:G71" si="5">+IF(E66=0,0,IF(F66="","",E66*F66))</f>
        <v>0</v>
      </c>
      <c r="H66" s="335">
        <f t="shared" si="3"/>
        <v>0</v>
      </c>
      <c r="I66" s="336">
        <f t="shared" si="4"/>
        <v>0</v>
      </c>
      <c r="J66" s="324"/>
    </row>
    <row r="67" spans="2:10" ht="20.5" x14ac:dyDescent="0.7">
      <c r="B67" s="334" t="s">
        <v>523</v>
      </c>
      <c r="C67" s="335">
        <v>0</v>
      </c>
      <c r="D67" s="334" t="s">
        <v>528</v>
      </c>
      <c r="E67" s="335">
        <f t="shared" si="1"/>
        <v>0</v>
      </c>
      <c r="F67" s="334"/>
      <c r="G67" s="335">
        <f t="shared" si="5"/>
        <v>0</v>
      </c>
      <c r="H67" s="335">
        <f t="shared" si="3"/>
        <v>0</v>
      </c>
      <c r="I67" s="336">
        <f t="shared" si="4"/>
        <v>0</v>
      </c>
      <c r="J67" s="324"/>
    </row>
    <row r="68" spans="2:10" ht="20.5" x14ac:dyDescent="0.7">
      <c r="B68" s="334" t="s">
        <v>524</v>
      </c>
      <c r="C68" s="335">
        <v>0</v>
      </c>
      <c r="D68" s="334" t="s">
        <v>528</v>
      </c>
      <c r="E68" s="335">
        <f t="shared" si="1"/>
        <v>0</v>
      </c>
      <c r="F68" s="334"/>
      <c r="G68" s="335">
        <f t="shared" si="5"/>
        <v>0</v>
      </c>
      <c r="H68" s="335">
        <f t="shared" si="3"/>
        <v>0</v>
      </c>
      <c r="I68" s="336">
        <f t="shared" si="4"/>
        <v>0</v>
      </c>
      <c r="J68" s="324"/>
    </row>
    <row r="69" spans="2:10" ht="20.5" x14ac:dyDescent="0.7">
      <c r="B69" s="334" t="s">
        <v>525</v>
      </c>
      <c r="C69" s="335">
        <v>0</v>
      </c>
      <c r="D69" s="334" t="s">
        <v>528</v>
      </c>
      <c r="E69" s="335">
        <f t="shared" si="1"/>
        <v>0</v>
      </c>
      <c r="F69" s="334"/>
      <c r="G69" s="335">
        <f t="shared" si="5"/>
        <v>0</v>
      </c>
      <c r="H69" s="335">
        <f t="shared" si="3"/>
        <v>0</v>
      </c>
      <c r="I69" s="336">
        <f t="shared" si="4"/>
        <v>0</v>
      </c>
      <c r="J69" s="324"/>
    </row>
    <row r="70" spans="2:10" ht="20.5" x14ac:dyDescent="0.7">
      <c r="B70" s="334" t="s">
        <v>526</v>
      </c>
      <c r="C70" s="335">
        <v>0</v>
      </c>
      <c r="D70" s="334" t="s">
        <v>528</v>
      </c>
      <c r="E70" s="335">
        <f t="shared" si="1"/>
        <v>0</v>
      </c>
      <c r="F70" s="334"/>
      <c r="G70" s="335">
        <f t="shared" si="5"/>
        <v>0</v>
      </c>
      <c r="H70" s="335">
        <f t="shared" si="3"/>
        <v>0</v>
      </c>
      <c r="I70" s="336">
        <f t="shared" si="4"/>
        <v>0</v>
      </c>
      <c r="J70" s="324"/>
    </row>
    <row r="71" spans="2:10" ht="20.5" x14ac:dyDescent="0.7">
      <c r="B71" s="334"/>
      <c r="C71" s="334"/>
      <c r="D71" s="334"/>
      <c r="E71" s="335">
        <f t="shared" si="1"/>
        <v>0</v>
      </c>
      <c r="F71" s="334"/>
      <c r="G71" s="335">
        <f t="shared" si="5"/>
        <v>0</v>
      </c>
      <c r="H71" s="335">
        <f t="shared" si="3"/>
        <v>0</v>
      </c>
      <c r="I71" s="336">
        <f t="shared" si="4"/>
        <v>0</v>
      </c>
      <c r="J71" s="324"/>
    </row>
    <row r="72" spans="2:10" ht="20.5" x14ac:dyDescent="0.7">
      <c r="B72" s="100"/>
      <c r="C72" s="100"/>
      <c r="D72" s="100"/>
      <c r="E72" s="100"/>
      <c r="F72" s="100"/>
      <c r="G72" s="100"/>
      <c r="H72" s="100"/>
      <c r="I72" s="100"/>
      <c r="J72" s="100"/>
    </row>
    <row r="73" spans="2:10" ht="20.5" x14ac:dyDescent="0.7">
      <c r="B73" s="100"/>
      <c r="C73" s="100"/>
      <c r="D73" s="100"/>
      <c r="E73" s="100"/>
      <c r="F73" s="100"/>
      <c r="G73" s="100"/>
      <c r="H73" s="100"/>
      <c r="I73" s="100"/>
      <c r="J73" s="100"/>
    </row>
    <row r="74" spans="2:10" ht="20.5" x14ac:dyDescent="0.7">
      <c r="B74" s="300" t="s">
        <v>539</v>
      </c>
      <c r="C74" s="300"/>
      <c r="D74" s="100"/>
      <c r="E74" s="100"/>
      <c r="F74" s="100"/>
      <c r="G74" s="100"/>
      <c r="H74" s="100"/>
      <c r="I74" s="100"/>
      <c r="J74" s="100"/>
    </row>
    <row r="75" spans="2:10" ht="20.5" x14ac:dyDescent="0.7">
      <c r="B75" s="334" t="s">
        <v>533</v>
      </c>
      <c r="C75" s="325">
        <f>+SUM(C62:C70)</f>
        <v>48000</v>
      </c>
      <c r="D75" s="100"/>
      <c r="E75" s="100"/>
      <c r="F75" s="100"/>
      <c r="G75" s="100"/>
      <c r="H75" s="100"/>
      <c r="I75" s="100"/>
      <c r="J75" s="100"/>
    </row>
    <row r="76" spans="2:10" ht="20.5" x14ac:dyDescent="0.7">
      <c r="B76" s="334" t="s">
        <v>534</v>
      </c>
      <c r="C76" s="339">
        <f>+SUMIF(D62:D71,"Si",C62:C71)</f>
        <v>0</v>
      </c>
      <c r="D76" s="100"/>
      <c r="E76" s="100"/>
      <c r="F76" s="100"/>
      <c r="G76" s="100"/>
      <c r="H76" s="100"/>
      <c r="I76" s="100"/>
      <c r="J76" s="100"/>
    </row>
    <row r="77" spans="2:10" ht="20.5" x14ac:dyDescent="0.7">
      <c r="B77" s="334" t="s">
        <v>535</v>
      </c>
      <c r="C77" s="340">
        <f>+SUM(E62:E71)</f>
        <v>48000</v>
      </c>
      <c r="D77" s="100"/>
      <c r="E77" s="100"/>
      <c r="F77" s="100"/>
      <c r="G77" s="100"/>
      <c r="H77" s="100"/>
      <c r="I77" s="100"/>
      <c r="J77" s="100"/>
    </row>
    <row r="78" spans="2:10" ht="20.5" x14ac:dyDescent="0.7">
      <c r="B78" s="334" t="s">
        <v>536</v>
      </c>
      <c r="C78" s="340">
        <f>+SUM(G62:G71)</f>
        <v>44990</v>
      </c>
      <c r="D78" s="100"/>
      <c r="E78" s="100"/>
      <c r="F78" s="100"/>
      <c r="G78" s="100"/>
      <c r="H78" s="100"/>
      <c r="I78" s="100"/>
      <c r="J78" s="100"/>
    </row>
    <row r="79" spans="2:10" ht="20.5" x14ac:dyDescent="0.7">
      <c r="B79" s="334" t="s">
        <v>537</v>
      </c>
      <c r="C79" s="340">
        <f>+C77-C78</f>
        <v>3010</v>
      </c>
      <c r="D79" s="100"/>
      <c r="E79" s="100"/>
      <c r="F79" s="100"/>
      <c r="G79" s="100"/>
      <c r="H79" s="100"/>
      <c r="I79" s="100"/>
      <c r="J79" s="100"/>
    </row>
    <row r="80" spans="2:10" ht="20.5" x14ac:dyDescent="0.7">
      <c r="B80" s="334" t="s">
        <v>538</v>
      </c>
      <c r="C80" s="341">
        <f>+IF(C77=0,0,(C77-C78)/C77)</f>
        <v>6.2708333333333338E-2</v>
      </c>
      <c r="D80" s="100"/>
      <c r="E80" s="100"/>
      <c r="F80" s="100"/>
      <c r="G80" s="100"/>
      <c r="H80" s="100"/>
      <c r="I80" s="100"/>
      <c r="J80" s="100"/>
    </row>
    <row r="81" spans="2:10" ht="20.5" x14ac:dyDescent="0.7">
      <c r="B81" s="100"/>
      <c r="C81" s="100"/>
      <c r="D81" s="100"/>
      <c r="E81" s="100"/>
      <c r="F81" s="100"/>
      <c r="G81" s="100"/>
      <c r="H81" s="100"/>
      <c r="I81" s="100"/>
      <c r="J81" s="100"/>
    </row>
    <row r="82" spans="2:10" ht="20.5" x14ac:dyDescent="0.7">
      <c r="B82" s="100"/>
      <c r="C82" s="100"/>
      <c r="D82" s="100"/>
      <c r="E82" s="100"/>
      <c r="F82" s="100"/>
      <c r="G82" s="100"/>
      <c r="H82" s="100"/>
      <c r="I82" s="100"/>
      <c r="J82" s="100"/>
    </row>
    <row r="83" spans="2:10" ht="21" thickBot="1" x14ac:dyDescent="0.75">
      <c r="B83" s="328" t="s">
        <v>540</v>
      </c>
      <c r="C83" s="100"/>
      <c r="D83" s="100"/>
      <c r="E83" s="100"/>
      <c r="F83" s="100"/>
      <c r="G83" s="100"/>
      <c r="H83" s="100"/>
      <c r="I83" s="100"/>
      <c r="J83" s="100"/>
    </row>
    <row r="84" spans="2:10" ht="21" thickTop="1" x14ac:dyDescent="0.7">
      <c r="B84" s="100"/>
      <c r="C84" s="100"/>
      <c r="D84" s="100"/>
      <c r="E84" s="100"/>
      <c r="F84" s="100"/>
      <c r="G84" s="100"/>
      <c r="H84" s="100"/>
      <c r="I84" s="100"/>
      <c r="J84" s="100"/>
    </row>
    <row r="85" spans="2:10" ht="20.5" x14ac:dyDescent="0.7">
      <c r="B85" s="326" t="s">
        <v>502</v>
      </c>
      <c r="C85" s="326" t="s">
        <v>162</v>
      </c>
      <c r="D85" s="326" t="s">
        <v>503</v>
      </c>
      <c r="E85" s="326" t="s">
        <v>504</v>
      </c>
      <c r="F85" s="326" t="s">
        <v>510</v>
      </c>
      <c r="G85" s="326" t="s">
        <v>505</v>
      </c>
      <c r="H85" s="100"/>
      <c r="I85" s="100"/>
      <c r="J85" s="100"/>
    </row>
    <row r="86" spans="2:10" ht="20.5" x14ac:dyDescent="0.7">
      <c r="B86" s="324"/>
      <c r="C86" s="324"/>
      <c r="D86" s="324"/>
      <c r="E86" s="324"/>
      <c r="F86" s="324"/>
      <c r="G86" s="325">
        <f>+D86*F86</f>
        <v>0</v>
      </c>
      <c r="H86" s="100"/>
      <c r="I86" s="100"/>
      <c r="J86" s="100"/>
    </row>
    <row r="87" spans="2:10" ht="20.5" x14ac:dyDescent="0.7">
      <c r="B87" s="324"/>
      <c r="C87" s="324"/>
      <c r="D87" s="324"/>
      <c r="E87" s="324"/>
      <c r="F87" s="324"/>
      <c r="G87" s="325">
        <f t="shared" ref="G87" si="6">+D87*F87</f>
        <v>0</v>
      </c>
      <c r="H87" s="100"/>
      <c r="I87" s="100"/>
      <c r="J87" s="100"/>
    </row>
    <row r="88" spans="2:10" ht="20.5" x14ac:dyDescent="0.7">
      <c r="B88" s="324"/>
      <c r="C88" s="324"/>
      <c r="D88" s="324"/>
      <c r="E88" s="324"/>
      <c r="F88" s="324"/>
      <c r="G88" s="325">
        <f t="shared" ref="G88:G93" si="7">+D88*F88</f>
        <v>0</v>
      </c>
      <c r="H88" s="100"/>
      <c r="I88" s="100"/>
      <c r="J88" s="100"/>
    </row>
    <row r="89" spans="2:10" ht="20.5" x14ac:dyDescent="0.7">
      <c r="B89" s="324"/>
      <c r="C89" s="324"/>
      <c r="D89" s="324"/>
      <c r="E89" s="324"/>
      <c r="F89" s="324"/>
      <c r="G89" s="325">
        <f t="shared" si="7"/>
        <v>0</v>
      </c>
      <c r="H89" s="100"/>
      <c r="I89" s="100"/>
      <c r="J89" s="100"/>
    </row>
    <row r="90" spans="2:10" ht="20.5" x14ac:dyDescent="0.7">
      <c r="B90" s="324"/>
      <c r="C90" s="324"/>
      <c r="D90" s="324"/>
      <c r="E90" s="324"/>
      <c r="F90" s="324"/>
      <c r="G90" s="325">
        <f t="shared" si="7"/>
        <v>0</v>
      </c>
      <c r="H90" s="100"/>
      <c r="I90" s="100"/>
      <c r="J90" s="100"/>
    </row>
    <row r="91" spans="2:10" ht="20.5" x14ac:dyDescent="0.7">
      <c r="B91" s="324"/>
      <c r="C91" s="324"/>
      <c r="D91" s="324"/>
      <c r="E91" s="324"/>
      <c r="F91" s="324"/>
      <c r="G91" s="325">
        <f t="shared" si="7"/>
        <v>0</v>
      </c>
      <c r="H91" s="100"/>
      <c r="I91" s="100"/>
      <c r="J91" s="100"/>
    </row>
    <row r="92" spans="2:10" ht="20.5" x14ac:dyDescent="0.7">
      <c r="B92" s="324"/>
      <c r="C92" s="324"/>
      <c r="D92" s="324"/>
      <c r="E92" s="324"/>
      <c r="F92" s="324"/>
      <c r="G92" s="325">
        <f t="shared" si="7"/>
        <v>0</v>
      </c>
      <c r="H92" s="100"/>
      <c r="I92" s="100"/>
      <c r="J92" s="100"/>
    </row>
    <row r="93" spans="2:10" ht="20.5" x14ac:dyDescent="0.7">
      <c r="B93" s="324"/>
      <c r="C93" s="324"/>
      <c r="D93" s="324"/>
      <c r="E93" s="324"/>
      <c r="F93" s="324"/>
      <c r="G93" s="325">
        <f t="shared" si="7"/>
        <v>0</v>
      </c>
      <c r="H93" s="100"/>
      <c r="I93" s="100"/>
      <c r="J93" s="100"/>
    </row>
    <row r="94" spans="2:10" ht="20.5" x14ac:dyDescent="0.7">
      <c r="B94" s="100"/>
      <c r="C94" s="100"/>
      <c r="D94" s="100"/>
      <c r="E94" s="100"/>
      <c r="F94" s="100"/>
      <c r="G94" s="100"/>
      <c r="H94" s="100"/>
      <c r="I94" s="100"/>
      <c r="J94" s="100"/>
    </row>
    <row r="95" spans="2:10" ht="20.5" x14ac:dyDescent="0.65">
      <c r="B95" s="342" t="s">
        <v>541</v>
      </c>
      <c r="C95" s="148"/>
      <c r="D95" s="148"/>
      <c r="E95" s="148"/>
      <c r="F95" s="148"/>
      <c r="G95" s="148"/>
      <c r="H95" s="296"/>
      <c r="I95" s="296"/>
      <c r="J95" s="296"/>
    </row>
    <row r="96" spans="2:10" ht="20.5" x14ac:dyDescent="0.7">
      <c r="B96" s="100"/>
      <c r="C96" s="100"/>
      <c r="D96" s="100"/>
      <c r="E96" s="100"/>
      <c r="F96" s="100"/>
      <c r="G96" s="100"/>
      <c r="H96" s="100"/>
      <c r="I96" s="100"/>
      <c r="J96" s="100"/>
    </row>
    <row r="97" spans="2:10" x14ac:dyDescent="0.85">
      <c r="B97" s="342" t="s">
        <v>544</v>
      </c>
      <c r="I97" s="100"/>
      <c r="J97" s="100"/>
    </row>
    <row r="98" spans="2:10" x14ac:dyDescent="0.85">
      <c r="B98" s="100"/>
      <c r="I98" s="100"/>
      <c r="J98" s="100"/>
    </row>
    <row r="99" spans="2:10" ht="25.5" thickBot="1" x14ac:dyDescent="0.9">
      <c r="B99" s="343" t="s">
        <v>501</v>
      </c>
      <c r="I99" s="100"/>
      <c r="J99" s="100"/>
    </row>
    <row r="100" spans="2:10" ht="25.5" thickTop="1" x14ac:dyDescent="0.85">
      <c r="I100" s="100"/>
      <c r="J100" s="100"/>
    </row>
    <row r="101" spans="2:10" x14ac:dyDescent="0.85">
      <c r="B101" s="100" t="s">
        <v>551</v>
      </c>
      <c r="C101" s="408">
        <v>6.7299999999999999E-2</v>
      </c>
      <c r="I101" s="100"/>
      <c r="J101" s="100"/>
    </row>
    <row r="102" spans="2:10" x14ac:dyDescent="0.85">
      <c r="B102" s="100" t="s">
        <v>552</v>
      </c>
      <c r="C102" s="317">
        <v>5</v>
      </c>
      <c r="I102" s="100"/>
      <c r="J102" s="100"/>
    </row>
    <row r="103" spans="2:10" x14ac:dyDescent="0.85">
      <c r="B103" s="100" t="s">
        <v>553</v>
      </c>
      <c r="C103" s="317">
        <v>100</v>
      </c>
      <c r="I103" s="100"/>
      <c r="J103" s="100"/>
    </row>
    <row r="104" spans="2:10" x14ac:dyDescent="0.85">
      <c r="B104" s="100" t="s">
        <v>554</v>
      </c>
      <c r="C104" s="409">
        <f>+C78</f>
        <v>44990</v>
      </c>
      <c r="I104" s="100"/>
      <c r="J104" s="100"/>
    </row>
    <row r="105" spans="2:10" x14ac:dyDescent="0.85">
      <c r="I105" s="100"/>
      <c r="J105" s="100"/>
    </row>
    <row r="106" spans="2:10" x14ac:dyDescent="0.85">
      <c r="I106" s="100"/>
      <c r="J106" s="100"/>
    </row>
    <row r="107" spans="2:10" ht="20.5" x14ac:dyDescent="0.7">
      <c r="B107" s="154" t="s">
        <v>110</v>
      </c>
      <c r="C107" s="154">
        <v>0</v>
      </c>
      <c r="D107" s="154">
        <v>1</v>
      </c>
      <c r="E107" s="154">
        <v>2</v>
      </c>
      <c r="F107" s="154">
        <v>3</v>
      </c>
      <c r="G107" s="154">
        <v>4</v>
      </c>
      <c r="H107" s="154">
        <v>5</v>
      </c>
      <c r="I107" s="154" t="s">
        <v>108</v>
      </c>
      <c r="J107" s="100"/>
    </row>
    <row r="108" spans="2:10" ht="20.5" x14ac:dyDescent="0.7">
      <c r="B108" s="100" t="s">
        <v>545</v>
      </c>
      <c r="C108" s="329">
        <f>+$C$104</f>
        <v>44990</v>
      </c>
      <c r="D108" s="329">
        <v>0</v>
      </c>
      <c r="E108" s="329">
        <v>0</v>
      </c>
      <c r="F108" s="329">
        <v>0</v>
      </c>
      <c r="G108" s="329">
        <v>0</v>
      </c>
      <c r="H108" s="329">
        <v>0</v>
      </c>
      <c r="I108" s="330">
        <f>+SUM(C108:H108)</f>
        <v>44990</v>
      </c>
      <c r="J108" s="100"/>
    </row>
    <row r="109" spans="2:10" ht="20.5" x14ac:dyDescent="0.7">
      <c r="B109" s="100" t="s">
        <v>542</v>
      </c>
      <c r="C109" s="329">
        <v>0</v>
      </c>
      <c r="D109" s="329">
        <v>15000</v>
      </c>
      <c r="E109" s="329">
        <v>15000</v>
      </c>
      <c r="F109" s="329">
        <v>15000</v>
      </c>
      <c r="G109" s="329">
        <v>15000</v>
      </c>
      <c r="H109" s="329">
        <v>15000</v>
      </c>
      <c r="I109" s="330">
        <f t="shared" ref="I109:I116" si="8">+SUM(C109:H109)</f>
        <v>75000</v>
      </c>
      <c r="J109" s="100"/>
    </row>
    <row r="110" spans="2:10" ht="20.5" x14ac:dyDescent="0.7">
      <c r="B110" s="100" t="s">
        <v>543</v>
      </c>
      <c r="C110" s="329">
        <v>0</v>
      </c>
      <c r="D110" s="329">
        <v>0</v>
      </c>
      <c r="E110" s="329">
        <v>0</v>
      </c>
      <c r="F110" s="329">
        <v>0</v>
      </c>
      <c r="G110" s="329">
        <v>0</v>
      </c>
      <c r="H110" s="329">
        <v>0</v>
      </c>
      <c r="I110" s="330">
        <f t="shared" si="8"/>
        <v>0</v>
      </c>
      <c r="J110" s="100"/>
    </row>
    <row r="111" spans="2:10" ht="20.5" x14ac:dyDescent="0.7">
      <c r="B111" s="100" t="s">
        <v>546</v>
      </c>
      <c r="C111" s="329">
        <v>5880.37</v>
      </c>
      <c r="D111" s="329">
        <v>0</v>
      </c>
      <c r="E111" s="329">
        <v>0</v>
      </c>
      <c r="F111" s="329">
        <v>54839.78</v>
      </c>
      <c r="G111" s="329">
        <v>5000</v>
      </c>
      <c r="H111" s="329">
        <v>0</v>
      </c>
      <c r="I111" s="330">
        <f t="shared" si="8"/>
        <v>65720.149999999994</v>
      </c>
      <c r="J111" s="100"/>
    </row>
    <row r="112" spans="2:10" ht="20.5" x14ac:dyDescent="0.7">
      <c r="B112" s="100" t="s">
        <v>547</v>
      </c>
      <c r="C112" s="329">
        <v>0</v>
      </c>
      <c r="D112" s="329">
        <v>0</v>
      </c>
      <c r="E112" s="329">
        <v>0</v>
      </c>
      <c r="F112" s="329">
        <v>0</v>
      </c>
      <c r="G112" s="329">
        <v>0</v>
      </c>
      <c r="H112" s="329">
        <v>0</v>
      </c>
      <c r="I112" s="330">
        <f t="shared" si="8"/>
        <v>0</v>
      </c>
      <c r="J112" s="100"/>
    </row>
    <row r="113" spans="2:10" ht="20.5" x14ac:dyDescent="0.7">
      <c r="B113" s="100"/>
      <c r="C113" s="329"/>
      <c r="D113" s="329"/>
      <c r="E113" s="329"/>
      <c r="F113" s="329"/>
      <c r="G113" s="329"/>
      <c r="H113" s="329"/>
      <c r="I113" s="330">
        <f t="shared" si="8"/>
        <v>0</v>
      </c>
      <c r="J113" s="100"/>
    </row>
    <row r="114" spans="2:10" ht="20.5" x14ac:dyDescent="0.7">
      <c r="B114" s="100" t="s">
        <v>548</v>
      </c>
      <c r="C114" s="344">
        <f>SUM(C108:C113)</f>
        <v>50870.37</v>
      </c>
      <c r="D114" s="344">
        <f>SUM(D108:D113)</f>
        <v>15000</v>
      </c>
      <c r="E114" s="344">
        <f t="shared" ref="D114:H114" si="9">SUM(E108:E113)</f>
        <v>15000</v>
      </c>
      <c r="F114" s="344">
        <f t="shared" si="9"/>
        <v>69839.78</v>
      </c>
      <c r="G114" s="344">
        <f t="shared" si="9"/>
        <v>20000</v>
      </c>
      <c r="H114" s="344">
        <f t="shared" si="9"/>
        <v>15000</v>
      </c>
      <c r="I114" s="330">
        <f t="shared" si="8"/>
        <v>185710.15</v>
      </c>
      <c r="J114" s="100"/>
    </row>
    <row r="115" spans="2:10" ht="20.5" x14ac:dyDescent="0.7">
      <c r="B115" s="100" t="s">
        <v>549</v>
      </c>
      <c r="C115" s="345">
        <f>1/(1+$C$101)^C107</f>
        <v>1</v>
      </c>
      <c r="D115" s="345">
        <f t="shared" ref="D115:H115" si="10">1/(1+$C$101)^D107</f>
        <v>0.93694368968425001</v>
      </c>
      <c r="E115" s="345">
        <f t="shared" si="10"/>
        <v>0.87786347763913619</v>
      </c>
      <c r="F115" s="345">
        <f t="shared" si="10"/>
        <v>0.82250864577825933</v>
      </c>
      <c r="G115" s="345">
        <f t="shared" si="10"/>
        <v>0.77064428537267826</v>
      </c>
      <c r="H115" s="345">
        <f t="shared" si="10"/>
        <v>0.72205030017115934</v>
      </c>
      <c r="I115" s="330"/>
      <c r="J115" s="100"/>
    </row>
    <row r="116" spans="2:10" ht="20.5" x14ac:dyDescent="0.7">
      <c r="B116" s="327" t="s">
        <v>550</v>
      </c>
      <c r="C116" s="358">
        <f>+C114*C115</f>
        <v>50870.37</v>
      </c>
      <c r="D116" s="358">
        <f t="shared" ref="D116:H116" si="11">+D114*D115</f>
        <v>14054.155345263751</v>
      </c>
      <c r="E116" s="358">
        <f t="shared" si="11"/>
        <v>13167.952164587043</v>
      </c>
      <c r="F116" s="358">
        <f t="shared" si="11"/>
        <v>57443.822869251562</v>
      </c>
      <c r="G116" s="358">
        <f t="shared" si="11"/>
        <v>15412.885707453564</v>
      </c>
      <c r="H116" s="358">
        <f t="shared" si="11"/>
        <v>10830.75450256739</v>
      </c>
      <c r="I116" s="331">
        <f t="shared" si="8"/>
        <v>161779.94058912329</v>
      </c>
      <c r="J116" s="100"/>
    </row>
    <row r="117" spans="2:10" ht="20.5" x14ac:dyDescent="0.7">
      <c r="B117" s="100"/>
      <c r="C117" s="100"/>
      <c r="D117" s="100"/>
      <c r="E117" s="100"/>
      <c r="F117" s="100"/>
      <c r="G117" s="100"/>
      <c r="H117" s="100"/>
      <c r="I117" s="100"/>
      <c r="J117" s="330"/>
    </row>
    <row r="118" spans="2:10" ht="20.5" x14ac:dyDescent="0.7">
      <c r="B118" s="100"/>
      <c r="C118" s="100"/>
      <c r="D118" s="100"/>
      <c r="E118" s="100"/>
      <c r="F118" s="100"/>
      <c r="G118" s="100"/>
      <c r="H118" s="100"/>
      <c r="I118" s="100"/>
      <c r="J118" s="100"/>
    </row>
    <row r="119" spans="2:10" ht="20.5" x14ac:dyDescent="0.7">
      <c r="B119" s="359" t="s">
        <v>567</v>
      </c>
      <c r="C119" s="359"/>
      <c r="D119" s="359"/>
      <c r="E119" s="359"/>
      <c r="F119" s="359"/>
      <c r="G119" s="359"/>
      <c r="H119" s="359"/>
      <c r="I119" s="359"/>
      <c r="J119" s="100"/>
    </row>
    <row r="120" spans="2:10" ht="20.5" x14ac:dyDescent="0.7">
      <c r="B120" s="100"/>
      <c r="C120" s="100"/>
      <c r="D120" s="100"/>
      <c r="E120" s="100"/>
      <c r="F120" s="100"/>
      <c r="G120" s="100"/>
      <c r="H120" s="100"/>
      <c r="I120" s="100"/>
      <c r="J120" s="100"/>
    </row>
    <row r="121" spans="2:10" ht="25.5" thickBot="1" x14ac:dyDescent="0.9">
      <c r="B121" s="346" t="s">
        <v>561</v>
      </c>
      <c r="D121" s="100"/>
      <c r="E121" s="346" t="s">
        <v>562</v>
      </c>
      <c r="F121" s="100"/>
      <c r="G121" s="100"/>
      <c r="H121" s="346" t="s">
        <v>563</v>
      </c>
      <c r="I121" s="100"/>
      <c r="J121" s="100"/>
    </row>
    <row r="122" spans="2:10" ht="21.5" thickTop="1" thickBot="1" x14ac:dyDescent="0.75">
      <c r="B122" s="350" t="s">
        <v>559</v>
      </c>
      <c r="C122" s="351">
        <f>+I116</f>
        <v>161779.94058912329</v>
      </c>
      <c r="D122" s="100"/>
      <c r="E122" s="100" t="s">
        <v>559</v>
      </c>
      <c r="F122" s="347">
        <f>+C122</f>
        <v>161779.94058912329</v>
      </c>
      <c r="G122" s="100"/>
      <c r="H122" s="100" t="s">
        <v>558</v>
      </c>
      <c r="I122" s="347">
        <f>+F125</f>
        <v>39171.799819724998</v>
      </c>
      <c r="J122" s="100"/>
    </row>
    <row r="123" spans="2:10" ht="21.5" thickTop="1" thickBot="1" x14ac:dyDescent="0.75">
      <c r="B123" s="349" t="s">
        <v>557</v>
      </c>
      <c r="C123" s="347">
        <f>+I114</f>
        <v>185710.15</v>
      </c>
      <c r="D123" s="100"/>
      <c r="E123" s="100" t="s">
        <v>464</v>
      </c>
      <c r="F123" s="347">
        <f>+C101</f>
        <v>6.7299999999999999E-2</v>
      </c>
      <c r="G123" s="100"/>
      <c r="H123" s="100" t="s">
        <v>499</v>
      </c>
      <c r="I123" s="353">
        <v>100</v>
      </c>
      <c r="J123" s="100"/>
    </row>
    <row r="124" spans="2:10" ht="21.5" thickTop="1" thickBot="1" x14ac:dyDescent="0.75">
      <c r="B124" s="349" t="s">
        <v>555</v>
      </c>
      <c r="C124" s="348">
        <f>+I116</f>
        <v>161779.94058912329</v>
      </c>
      <c r="D124" s="100"/>
      <c r="E124" s="100" t="s">
        <v>560</v>
      </c>
      <c r="F124" s="347">
        <f>+H107</f>
        <v>5</v>
      </c>
      <c r="G124" s="100"/>
      <c r="H124" s="100"/>
      <c r="I124" s="347"/>
      <c r="J124" s="100"/>
    </row>
    <row r="125" spans="2:10" ht="21.5" thickTop="1" thickBot="1" x14ac:dyDescent="0.75">
      <c r="B125" s="100"/>
      <c r="C125" s="100"/>
      <c r="D125" s="100"/>
      <c r="E125" s="322" t="s">
        <v>558</v>
      </c>
      <c r="F125" s="352">
        <f>+F122*((F123*(1+F123)^F124)/((1+F123)^F124-1))</f>
        <v>39171.799819724998</v>
      </c>
      <c r="G125" s="100"/>
      <c r="H125" s="322" t="s">
        <v>469</v>
      </c>
      <c r="I125" s="352">
        <f>+IF(I123=0,0,I122/I123)</f>
        <v>391.71799819724998</v>
      </c>
      <c r="J125" s="100"/>
    </row>
    <row r="126" spans="2:10" ht="21" thickTop="1" x14ac:dyDescent="0.7">
      <c r="B126" s="100"/>
      <c r="C126" s="100"/>
      <c r="D126" s="100"/>
      <c r="E126" s="100"/>
      <c r="F126" s="100"/>
      <c r="G126" s="100"/>
      <c r="H126" s="100"/>
      <c r="I126" s="100"/>
      <c r="J126" s="100"/>
    </row>
    <row r="127" spans="2:10" ht="20.5" x14ac:dyDescent="0.7">
      <c r="B127" s="100"/>
      <c r="C127" s="100"/>
      <c r="D127" s="100"/>
      <c r="E127" s="100"/>
      <c r="F127" s="100"/>
      <c r="G127" s="100"/>
      <c r="H127" s="100"/>
      <c r="I127" s="100"/>
      <c r="J127" s="100"/>
    </row>
    <row r="128" spans="2:10" ht="20.5" x14ac:dyDescent="0.7">
      <c r="B128" s="300" t="s">
        <v>564</v>
      </c>
      <c r="C128" s="300" t="s">
        <v>565</v>
      </c>
      <c r="D128" s="300" t="s">
        <v>566</v>
      </c>
      <c r="E128" s="300" t="s">
        <v>224</v>
      </c>
      <c r="F128" s="100"/>
      <c r="G128" s="100"/>
      <c r="H128" s="100"/>
      <c r="I128" s="100"/>
      <c r="J128" s="100"/>
    </row>
    <row r="129" spans="2:10" ht="20.5" x14ac:dyDescent="0.7">
      <c r="B129" s="354" t="s">
        <v>556</v>
      </c>
      <c r="C129" s="338">
        <f>+C122</f>
        <v>161779.94058912329</v>
      </c>
      <c r="D129" s="324"/>
      <c r="E129" s="324"/>
      <c r="F129" s="100"/>
      <c r="G129" s="100"/>
      <c r="H129" s="100"/>
      <c r="I129" s="100"/>
      <c r="J129" s="100"/>
    </row>
    <row r="130" spans="2:10" ht="20.5" x14ac:dyDescent="0.7">
      <c r="B130" s="354" t="s">
        <v>558</v>
      </c>
      <c r="C130" s="338">
        <f>+F125</f>
        <v>39171.799819724998</v>
      </c>
      <c r="D130" s="324"/>
      <c r="E130" s="324"/>
      <c r="F130" s="100"/>
      <c r="G130" s="100"/>
      <c r="H130" s="100"/>
      <c r="I130" s="100"/>
      <c r="J130" s="100"/>
    </row>
    <row r="131" spans="2:10" ht="20.5" x14ac:dyDescent="0.7">
      <c r="B131" s="354" t="s">
        <v>469</v>
      </c>
      <c r="C131" s="338">
        <f>+I125</f>
        <v>391.71799819724998</v>
      </c>
      <c r="D131" s="324"/>
      <c r="E131" s="324"/>
      <c r="F131" s="100"/>
      <c r="G131" s="100"/>
      <c r="H131" s="100"/>
      <c r="I131" s="100"/>
      <c r="J131" s="100"/>
    </row>
    <row r="132" spans="2:10" ht="21" thickBot="1" x14ac:dyDescent="0.75">
      <c r="B132" s="100"/>
      <c r="C132" s="100"/>
      <c r="D132" s="100"/>
      <c r="E132" s="100"/>
      <c r="F132" s="100"/>
      <c r="G132" s="100"/>
      <c r="H132" s="100"/>
      <c r="I132" s="100"/>
      <c r="J132" s="100"/>
    </row>
    <row r="133" spans="2:10" ht="20.5" x14ac:dyDescent="0.7">
      <c r="B133" s="355" t="s">
        <v>302</v>
      </c>
      <c r="C133" s="356"/>
      <c r="D133" s="356"/>
      <c r="E133" s="356"/>
      <c r="F133" s="356"/>
      <c r="G133" s="356"/>
      <c r="H133" s="356"/>
      <c r="I133" s="357"/>
      <c r="J133" s="100"/>
    </row>
    <row r="134" spans="2:10" ht="20.5" x14ac:dyDescent="0.7">
      <c r="B134" s="198"/>
      <c r="C134" s="198"/>
      <c r="D134" s="198"/>
      <c r="E134" s="198"/>
      <c r="F134" s="198"/>
      <c r="G134" s="198"/>
      <c r="H134" s="198"/>
      <c r="I134" s="198"/>
      <c r="J134" s="100"/>
    </row>
    <row r="135" spans="2:10" ht="20.5" x14ac:dyDescent="0.7">
      <c r="B135" s="198"/>
      <c r="C135" s="198"/>
      <c r="D135" s="198"/>
      <c r="E135" s="198"/>
      <c r="F135" s="198"/>
      <c r="G135" s="198"/>
      <c r="H135" s="198"/>
      <c r="I135" s="198"/>
      <c r="J135" s="100"/>
    </row>
    <row r="136" spans="2:10" ht="20.5" x14ac:dyDescent="0.7">
      <c r="B136" s="100"/>
      <c r="C136" s="100"/>
      <c r="D136" s="100"/>
      <c r="E136" s="100"/>
      <c r="F136" s="100"/>
      <c r="G136" s="100"/>
      <c r="H136" s="100"/>
      <c r="I136" s="100"/>
      <c r="J136" s="100"/>
    </row>
    <row r="137" spans="2:10" ht="20.5" x14ac:dyDescent="0.7">
      <c r="B137" s="100"/>
      <c r="C137" s="100"/>
      <c r="D137" s="100"/>
      <c r="E137" s="100"/>
      <c r="F137" s="100"/>
      <c r="G137" s="100"/>
      <c r="H137" s="100"/>
      <c r="I137" s="100"/>
      <c r="J137" s="100"/>
    </row>
    <row r="138" spans="2:10" ht="20.5" x14ac:dyDescent="0.7">
      <c r="B138" s="359" t="s">
        <v>578</v>
      </c>
      <c r="C138" s="359"/>
      <c r="D138" s="359"/>
      <c r="E138" s="359"/>
      <c r="F138" s="359"/>
      <c r="G138" s="359"/>
      <c r="H138" s="359"/>
      <c r="I138" s="359"/>
      <c r="J138" s="100"/>
    </row>
    <row r="139" spans="2:10" ht="20.5" x14ac:dyDescent="0.7">
      <c r="B139" s="100"/>
      <c r="C139" s="100"/>
      <c r="D139" s="100"/>
      <c r="E139" s="100"/>
      <c r="F139" s="100"/>
      <c r="G139" s="100"/>
      <c r="H139" s="100"/>
      <c r="I139" s="100"/>
      <c r="J139" s="100"/>
    </row>
    <row r="140" spans="2:10" ht="20.5" x14ac:dyDescent="0.7">
      <c r="B140" s="100"/>
      <c r="C140" s="100"/>
      <c r="D140" s="100"/>
      <c r="E140" s="100"/>
      <c r="F140" s="100"/>
      <c r="G140" s="100"/>
      <c r="H140" s="100"/>
      <c r="I140" s="100"/>
      <c r="J140" s="100"/>
    </row>
    <row r="141" spans="2:10" ht="20.5" x14ac:dyDescent="0.7">
      <c r="B141" s="364" t="s">
        <v>568</v>
      </c>
      <c r="C141" s="365" t="s">
        <v>569</v>
      </c>
      <c r="D141" s="365" t="s">
        <v>556</v>
      </c>
      <c r="E141" s="365" t="s">
        <v>558</v>
      </c>
      <c r="F141" s="365" t="s">
        <v>499</v>
      </c>
      <c r="G141" s="365" t="s">
        <v>469</v>
      </c>
      <c r="H141" s="365" t="s">
        <v>570</v>
      </c>
      <c r="I141" s="366" t="s">
        <v>206</v>
      </c>
      <c r="J141" s="100"/>
    </row>
    <row r="142" spans="2:10" ht="20.5" x14ac:dyDescent="0.7">
      <c r="B142" s="413" t="s">
        <v>571</v>
      </c>
      <c r="C142" s="414">
        <v>0.3</v>
      </c>
      <c r="D142" s="415">
        <f>$C$122*(1+C142)</f>
        <v>210313.92276586028</v>
      </c>
      <c r="E142" s="415">
        <f>D142*(($F$123*(1+$F$123)^$F$124)/((1+$F$123)^$F$124-1))</f>
        <v>50923.3397656425</v>
      </c>
      <c r="F142" s="416">
        <v>100</v>
      </c>
      <c r="G142" s="417">
        <f t="shared" ref="G142:G148" si="12">IF(F142=0,0,E142/F142)</f>
        <v>509.23339765642498</v>
      </c>
      <c r="H142" s="412">
        <f>+IF($I$125=0,0,G142/$I$125-1)</f>
        <v>0.30000000000000004</v>
      </c>
      <c r="I142" s="404"/>
      <c r="J142" s="100"/>
    </row>
    <row r="143" spans="2:10" ht="20.5" x14ac:dyDescent="0.7">
      <c r="B143" s="413" t="s">
        <v>571</v>
      </c>
      <c r="C143" s="414">
        <v>0.2</v>
      </c>
      <c r="D143" s="415">
        <f t="shared" ref="D143:D148" si="13">$C$122*(1+C143)</f>
        <v>194135.92870694795</v>
      </c>
      <c r="E143" s="415">
        <f t="shared" ref="E143:E148" si="14">D143*(($F$123*(1+$F$123)^$F$124)/((1+$F$123)^$F$124-1))</f>
        <v>47006.159783669995</v>
      </c>
      <c r="F143" s="416">
        <v>100</v>
      </c>
      <c r="G143" s="417">
        <f t="shared" si="12"/>
        <v>470.06159783669995</v>
      </c>
      <c r="H143" s="412">
        <f t="shared" ref="H143:H148" si="15">+IF($I$125=0,0,G143/$I$125-1)</f>
        <v>0.19999999999999996</v>
      </c>
      <c r="I143" s="404"/>
      <c r="J143" s="100"/>
    </row>
    <row r="144" spans="2:10" ht="20.5" x14ac:dyDescent="0.7">
      <c r="B144" s="413" t="s">
        <v>571</v>
      </c>
      <c r="C144" s="414">
        <v>0.1</v>
      </c>
      <c r="D144" s="415">
        <f t="shared" si="13"/>
        <v>177957.93464803562</v>
      </c>
      <c r="E144" s="415">
        <f t="shared" si="14"/>
        <v>43088.979801697496</v>
      </c>
      <c r="F144" s="416">
        <v>100</v>
      </c>
      <c r="G144" s="417">
        <f t="shared" si="12"/>
        <v>430.88979801697496</v>
      </c>
      <c r="H144" s="412">
        <f t="shared" si="15"/>
        <v>9.9999999999999867E-2</v>
      </c>
      <c r="I144" s="404"/>
      <c r="J144" s="100"/>
    </row>
    <row r="145" spans="2:10" ht="20.5" x14ac:dyDescent="0.7">
      <c r="B145" s="413" t="s">
        <v>572</v>
      </c>
      <c r="C145" s="414">
        <v>0</v>
      </c>
      <c r="D145" s="415">
        <f t="shared" si="13"/>
        <v>161779.94058912329</v>
      </c>
      <c r="E145" s="415">
        <f t="shared" si="14"/>
        <v>39171.799819724998</v>
      </c>
      <c r="F145" s="416">
        <v>100</v>
      </c>
      <c r="G145" s="417">
        <f t="shared" si="12"/>
        <v>391.71799819724998</v>
      </c>
      <c r="H145" s="412">
        <f t="shared" si="15"/>
        <v>0</v>
      </c>
      <c r="I145" s="404"/>
      <c r="J145" s="100"/>
    </row>
    <row r="146" spans="2:10" ht="20.5" x14ac:dyDescent="0.7">
      <c r="B146" s="413" t="s">
        <v>573</v>
      </c>
      <c r="C146" s="414">
        <v>-0.1</v>
      </c>
      <c r="D146" s="415">
        <f t="shared" si="13"/>
        <v>145601.94653021096</v>
      </c>
      <c r="E146" s="415">
        <f t="shared" si="14"/>
        <v>35254.6198377525</v>
      </c>
      <c r="F146" s="416">
        <v>100</v>
      </c>
      <c r="G146" s="417">
        <f t="shared" si="12"/>
        <v>352.546198377525</v>
      </c>
      <c r="H146" s="412">
        <f t="shared" si="15"/>
        <v>-9.9999999999999978E-2</v>
      </c>
      <c r="I146" s="404"/>
      <c r="J146" s="100"/>
    </row>
    <row r="147" spans="2:10" ht="20.5" x14ac:dyDescent="0.7">
      <c r="B147" s="413" t="s">
        <v>573</v>
      </c>
      <c r="C147" s="414">
        <v>-0.2</v>
      </c>
      <c r="D147" s="415">
        <f t="shared" si="13"/>
        <v>129423.95247129863</v>
      </c>
      <c r="E147" s="415">
        <f t="shared" si="14"/>
        <v>31337.439855779998</v>
      </c>
      <c r="F147" s="416">
        <v>100</v>
      </c>
      <c r="G147" s="417">
        <f t="shared" si="12"/>
        <v>313.37439855779996</v>
      </c>
      <c r="H147" s="412">
        <f t="shared" si="15"/>
        <v>-0.20000000000000007</v>
      </c>
      <c r="I147" s="404"/>
      <c r="J147" s="100"/>
    </row>
    <row r="148" spans="2:10" ht="20.5" x14ac:dyDescent="0.7">
      <c r="B148" s="413" t="s">
        <v>573</v>
      </c>
      <c r="C148" s="414">
        <v>-0.3</v>
      </c>
      <c r="D148" s="415">
        <f t="shared" si="13"/>
        <v>113245.9584123863</v>
      </c>
      <c r="E148" s="415">
        <f t="shared" si="14"/>
        <v>27420.259873807499</v>
      </c>
      <c r="F148" s="416">
        <v>100</v>
      </c>
      <c r="G148" s="417">
        <f t="shared" si="12"/>
        <v>274.20259873807498</v>
      </c>
      <c r="H148" s="412">
        <f t="shared" si="15"/>
        <v>-0.30000000000000004</v>
      </c>
      <c r="I148" s="404"/>
      <c r="J148" s="100"/>
    </row>
    <row r="149" spans="2:10" ht="20.5" x14ac:dyDescent="0.7">
      <c r="B149" s="360"/>
      <c r="C149" s="360"/>
      <c r="D149" s="360"/>
      <c r="E149" s="360"/>
      <c r="F149" s="360"/>
      <c r="G149" s="360"/>
      <c r="H149" s="360"/>
      <c r="I149" s="360"/>
      <c r="J149" s="100"/>
    </row>
    <row r="150" spans="2:10" ht="20.5" x14ac:dyDescent="0.7">
      <c r="B150" s="360"/>
      <c r="C150" s="360"/>
      <c r="D150" s="360"/>
      <c r="E150" s="360"/>
      <c r="F150" s="360"/>
      <c r="G150" s="360"/>
      <c r="H150" s="360"/>
      <c r="I150" s="360"/>
      <c r="J150" s="100"/>
    </row>
    <row r="151" spans="2:10" ht="20.5" x14ac:dyDescent="0.7">
      <c r="B151" s="364" t="s">
        <v>574</v>
      </c>
      <c r="C151" s="365" t="s">
        <v>569</v>
      </c>
      <c r="D151" s="365" t="s">
        <v>556</v>
      </c>
      <c r="E151" s="365" t="s">
        <v>558</v>
      </c>
      <c r="F151" s="365" t="s">
        <v>575</v>
      </c>
      <c r="G151" s="365" t="s">
        <v>469</v>
      </c>
      <c r="H151" s="365" t="s">
        <v>570</v>
      </c>
      <c r="I151" s="366" t="s">
        <v>206</v>
      </c>
      <c r="J151" s="100"/>
    </row>
    <row r="152" spans="2:10" ht="20.5" x14ac:dyDescent="0.7">
      <c r="B152" s="10" t="s">
        <v>576</v>
      </c>
      <c r="C152" s="410">
        <v>-0.2</v>
      </c>
      <c r="D152" s="411">
        <f>+$C$122</f>
        <v>161779.94058912329</v>
      </c>
      <c r="E152" s="411">
        <f>+$F$125</f>
        <v>39171.799819724998</v>
      </c>
      <c r="F152" s="10">
        <v>80</v>
      </c>
      <c r="G152" s="411">
        <f>IF(F152=0,0,E152/F152)</f>
        <v>489.64749774656246</v>
      </c>
      <c r="H152" s="412">
        <f>+IF($I$125=0,0,G152/$I$125-1)</f>
        <v>0.25</v>
      </c>
      <c r="I152" s="10"/>
      <c r="J152" s="100"/>
    </row>
    <row r="153" spans="2:10" ht="20.5" x14ac:dyDescent="0.7">
      <c r="B153" s="10" t="s">
        <v>576</v>
      </c>
      <c r="C153" s="410">
        <v>-0.1</v>
      </c>
      <c r="D153" s="411">
        <f t="shared" ref="D153:D156" si="16">+$C$122</f>
        <v>161779.94058912329</v>
      </c>
      <c r="E153" s="411">
        <f t="shared" ref="E153:E156" si="17">+$F$125</f>
        <v>39171.799819724998</v>
      </c>
      <c r="F153" s="10">
        <v>90</v>
      </c>
      <c r="G153" s="411">
        <f>IF(F153=0,0,E153/F153)</f>
        <v>435.24222021916665</v>
      </c>
      <c r="H153" s="412">
        <f t="shared" ref="H153:H156" si="18">+IF($I$125=0,0,G153/$I$125-1)</f>
        <v>0.11111111111111116</v>
      </c>
      <c r="I153" s="10"/>
      <c r="J153" s="100"/>
    </row>
    <row r="154" spans="2:10" ht="20.5" x14ac:dyDescent="0.7">
      <c r="B154" s="10" t="s">
        <v>572</v>
      </c>
      <c r="C154" s="410">
        <v>0</v>
      </c>
      <c r="D154" s="411">
        <f t="shared" si="16"/>
        <v>161779.94058912329</v>
      </c>
      <c r="E154" s="411">
        <f t="shared" si="17"/>
        <v>39171.799819724998</v>
      </c>
      <c r="F154" s="10">
        <v>100</v>
      </c>
      <c r="G154" s="411">
        <f>IF(F154=0,0,E154/F154)</f>
        <v>391.71799819724998</v>
      </c>
      <c r="H154" s="412">
        <f t="shared" si="18"/>
        <v>0</v>
      </c>
      <c r="I154" s="10"/>
      <c r="J154" s="100"/>
    </row>
    <row r="155" spans="2:10" ht="20.5" x14ac:dyDescent="0.7">
      <c r="B155" s="10" t="s">
        <v>577</v>
      </c>
      <c r="C155" s="410">
        <v>0.1</v>
      </c>
      <c r="D155" s="411">
        <f t="shared" si="16"/>
        <v>161779.94058912329</v>
      </c>
      <c r="E155" s="411">
        <f t="shared" si="17"/>
        <v>39171.799819724998</v>
      </c>
      <c r="F155" s="10">
        <v>110</v>
      </c>
      <c r="G155" s="411">
        <f>IF(F155=0,0,E155/F155)</f>
        <v>356.10727108840905</v>
      </c>
      <c r="H155" s="412">
        <f t="shared" si="18"/>
        <v>-9.0909090909090939E-2</v>
      </c>
      <c r="I155" s="10"/>
      <c r="J155" s="100"/>
    </row>
    <row r="156" spans="2:10" ht="20.5" x14ac:dyDescent="0.7">
      <c r="B156" s="10" t="s">
        <v>577</v>
      </c>
      <c r="C156" s="410">
        <v>0.2</v>
      </c>
      <c r="D156" s="411">
        <f t="shared" si="16"/>
        <v>161779.94058912329</v>
      </c>
      <c r="E156" s="411">
        <f t="shared" si="17"/>
        <v>39171.799819724998</v>
      </c>
      <c r="F156" s="10">
        <v>120</v>
      </c>
      <c r="G156" s="411">
        <f>IF(F156=0,0,E156/F156)</f>
        <v>326.43166516437498</v>
      </c>
      <c r="H156" s="412">
        <f t="shared" si="18"/>
        <v>-0.16666666666666674</v>
      </c>
      <c r="I156" s="10"/>
      <c r="J156" s="100"/>
    </row>
    <row r="157" spans="2:10" ht="20.5" x14ac:dyDescent="0.7">
      <c r="B157" s="100"/>
      <c r="C157" s="100"/>
      <c r="D157" s="100"/>
      <c r="E157" s="100"/>
      <c r="F157" s="100"/>
      <c r="G157" s="100"/>
      <c r="H157" s="100"/>
      <c r="I157" s="100"/>
      <c r="J157" s="100"/>
    </row>
    <row r="158" spans="2:10" ht="21" thickBot="1" x14ac:dyDescent="0.75">
      <c r="B158" s="100"/>
      <c r="C158" s="100"/>
      <c r="D158" s="100"/>
      <c r="E158" s="100"/>
      <c r="F158" s="100"/>
      <c r="G158" s="100"/>
      <c r="H158" s="100"/>
      <c r="I158" s="100"/>
      <c r="J158" s="100"/>
    </row>
    <row r="159" spans="2:10" ht="20.5" x14ac:dyDescent="0.7">
      <c r="B159" s="355" t="s">
        <v>302</v>
      </c>
      <c r="C159" s="356"/>
      <c r="D159" s="356"/>
      <c r="E159" s="356"/>
      <c r="F159" s="356"/>
      <c r="G159" s="356"/>
      <c r="H159" s="356"/>
      <c r="I159" s="357"/>
      <c r="J159" s="100"/>
    </row>
    <row r="160" spans="2:10" ht="20.5" x14ac:dyDescent="0.7">
      <c r="B160" s="198"/>
      <c r="C160" s="198"/>
      <c r="D160" s="198"/>
      <c r="E160" s="198"/>
      <c r="F160" s="198"/>
      <c r="G160" s="198"/>
      <c r="H160" s="198"/>
      <c r="I160" s="198"/>
      <c r="J160" s="100"/>
    </row>
    <row r="161" spans="2:10" ht="20.5" x14ac:dyDescent="0.7">
      <c r="B161" s="198"/>
      <c r="C161" s="198"/>
      <c r="D161" s="198"/>
      <c r="E161" s="198"/>
      <c r="F161" s="198"/>
      <c r="G161" s="198"/>
      <c r="H161" s="198"/>
      <c r="I161" s="198"/>
      <c r="J161" s="100"/>
    </row>
    <row r="162" spans="2:10" ht="20.5" x14ac:dyDescent="0.7">
      <c r="B162" s="100"/>
      <c r="C162" s="100"/>
      <c r="D162" s="100"/>
      <c r="E162" s="100"/>
      <c r="F162" s="100"/>
      <c r="G162" s="100"/>
      <c r="H162" s="100"/>
      <c r="I162" s="100"/>
      <c r="J162" s="100"/>
    </row>
    <row r="163" spans="2:10" ht="20.5" x14ac:dyDescent="0.7">
      <c r="B163" s="100"/>
      <c r="C163" s="100"/>
      <c r="D163" s="100"/>
      <c r="E163" s="100"/>
      <c r="F163" s="100"/>
      <c r="G163" s="100"/>
      <c r="H163" s="100"/>
      <c r="I163" s="100"/>
      <c r="J163" s="100"/>
    </row>
    <row r="164" spans="2:10" ht="20.5" x14ac:dyDescent="0.7">
      <c r="B164" s="100"/>
      <c r="C164" s="100"/>
      <c r="D164" s="100"/>
      <c r="E164" s="100"/>
      <c r="F164" s="100"/>
      <c r="G164" s="100"/>
      <c r="H164" s="100"/>
      <c r="I164" s="100"/>
      <c r="J164" s="100"/>
    </row>
    <row r="165" spans="2:10" ht="20.5" x14ac:dyDescent="0.7">
      <c r="B165" s="100"/>
      <c r="C165" s="100"/>
      <c r="D165" s="100"/>
      <c r="E165" s="100"/>
      <c r="F165" s="100"/>
      <c r="G165" s="100"/>
      <c r="H165" s="100"/>
      <c r="I165" s="100"/>
      <c r="J165" s="100"/>
    </row>
    <row r="166" spans="2:10" ht="20.5" x14ac:dyDescent="0.7">
      <c r="B166" s="100"/>
      <c r="C166" s="100"/>
      <c r="D166" s="100"/>
      <c r="E166" s="100"/>
      <c r="F166" s="100"/>
      <c r="G166" s="100"/>
      <c r="H166" s="100"/>
      <c r="I166" s="100"/>
      <c r="J166" s="100"/>
    </row>
    <row r="167" spans="2:10" ht="20.5" x14ac:dyDescent="0.7">
      <c r="B167" s="100"/>
      <c r="C167" s="100"/>
      <c r="D167" s="100"/>
      <c r="E167" s="100"/>
      <c r="F167" s="100"/>
      <c r="G167" s="100"/>
      <c r="H167" s="100"/>
      <c r="I167" s="100"/>
      <c r="J167" s="100"/>
    </row>
    <row r="168" spans="2:10" ht="20.5" x14ac:dyDescent="0.7">
      <c r="B168" s="100"/>
      <c r="C168" s="100"/>
      <c r="D168" s="100"/>
      <c r="E168" s="100"/>
      <c r="F168" s="100"/>
      <c r="G168" s="100"/>
      <c r="H168" s="100"/>
      <c r="I168" s="100"/>
      <c r="J168" s="100"/>
    </row>
    <row r="169" spans="2:10" ht="20.5" x14ac:dyDescent="0.7">
      <c r="B169" s="100"/>
      <c r="C169" s="100"/>
      <c r="D169" s="100"/>
      <c r="E169" s="100"/>
      <c r="F169" s="100"/>
      <c r="G169" s="100"/>
      <c r="H169" s="100"/>
      <c r="I169" s="100"/>
      <c r="J169" s="100"/>
    </row>
    <row r="170" spans="2:10" ht="20.5" x14ac:dyDescent="0.7">
      <c r="B170" s="100"/>
      <c r="C170" s="100"/>
      <c r="D170" s="100"/>
      <c r="E170" s="100"/>
      <c r="F170" s="100"/>
      <c r="G170" s="100"/>
      <c r="H170" s="100"/>
      <c r="I170" s="100"/>
      <c r="J170" s="100"/>
    </row>
    <row r="171" spans="2:10" ht="20.5" x14ac:dyDescent="0.7">
      <c r="B171" s="100"/>
      <c r="C171" s="100"/>
      <c r="D171" s="100"/>
      <c r="E171" s="100"/>
      <c r="F171" s="100"/>
      <c r="G171" s="100"/>
      <c r="H171" s="100"/>
      <c r="I171" s="100"/>
      <c r="J171" s="100"/>
    </row>
    <row r="172" spans="2:10" ht="20.5" x14ac:dyDescent="0.7">
      <c r="B172" s="100"/>
      <c r="C172" s="100"/>
      <c r="D172" s="100"/>
      <c r="E172" s="100"/>
      <c r="F172" s="100"/>
      <c r="G172" s="100"/>
      <c r="H172" s="100"/>
      <c r="I172" s="100"/>
      <c r="J172" s="100"/>
    </row>
    <row r="173" spans="2:10" ht="20.5" x14ac:dyDescent="0.7">
      <c r="B173" s="100"/>
      <c r="C173" s="100"/>
      <c r="D173" s="100"/>
      <c r="E173" s="100"/>
      <c r="F173" s="100"/>
      <c r="G173" s="100"/>
      <c r="H173" s="100"/>
      <c r="I173" s="100"/>
      <c r="J173" s="100"/>
    </row>
    <row r="174" spans="2:10" ht="20.5" x14ac:dyDescent="0.7">
      <c r="B174" s="100"/>
      <c r="C174" s="100"/>
      <c r="D174" s="100"/>
      <c r="E174" s="100"/>
      <c r="F174" s="100"/>
      <c r="G174" s="100"/>
      <c r="H174" s="100"/>
      <c r="I174" s="100"/>
      <c r="J174" s="100"/>
    </row>
    <row r="175" spans="2:10" ht="20.5" x14ac:dyDescent="0.7">
      <c r="B175" s="100"/>
      <c r="C175" s="100"/>
      <c r="D175" s="100"/>
      <c r="E175" s="100"/>
      <c r="F175" s="100"/>
      <c r="G175" s="100"/>
      <c r="H175" s="100"/>
      <c r="I175" s="100"/>
      <c r="J175" s="100"/>
    </row>
    <row r="176" spans="2:10" ht="20.5" x14ac:dyDescent="0.7">
      <c r="B176" s="100"/>
      <c r="C176" s="100"/>
      <c r="D176" s="100"/>
      <c r="E176" s="100"/>
      <c r="F176" s="100"/>
      <c r="G176" s="100"/>
      <c r="H176" s="100"/>
      <c r="I176" s="100"/>
      <c r="J176" s="100"/>
    </row>
    <row r="177" spans="2:10" ht="20.5" x14ac:dyDescent="0.7">
      <c r="B177" s="100"/>
      <c r="C177" s="100"/>
      <c r="D177" s="100"/>
      <c r="E177" s="100"/>
      <c r="F177" s="100"/>
      <c r="G177" s="100"/>
      <c r="H177" s="100"/>
      <c r="I177" s="100"/>
      <c r="J177" s="100"/>
    </row>
    <row r="178" spans="2:10" ht="20.5" x14ac:dyDescent="0.7">
      <c r="B178" s="100"/>
      <c r="C178" s="100"/>
      <c r="D178" s="100"/>
      <c r="E178" s="100"/>
      <c r="F178" s="100"/>
      <c r="G178" s="100"/>
      <c r="H178" s="100"/>
      <c r="I178" s="100"/>
      <c r="J178" s="100"/>
    </row>
    <row r="179" spans="2:10" ht="20.5" x14ac:dyDescent="0.7">
      <c r="B179" s="100"/>
      <c r="C179" s="100"/>
      <c r="D179" s="100"/>
      <c r="E179" s="100"/>
      <c r="F179" s="100"/>
      <c r="G179" s="100"/>
      <c r="H179" s="100"/>
      <c r="I179" s="100"/>
      <c r="J179" s="100"/>
    </row>
    <row r="180" spans="2:10" ht="20.5" x14ac:dyDescent="0.7">
      <c r="B180" s="100"/>
      <c r="C180" s="100"/>
      <c r="D180" s="100"/>
      <c r="E180" s="100"/>
      <c r="F180" s="100"/>
      <c r="G180" s="100"/>
      <c r="H180" s="100"/>
      <c r="I180" s="100"/>
      <c r="J180" s="100"/>
    </row>
    <row r="181" spans="2:10" ht="20.5" x14ac:dyDescent="0.7">
      <c r="B181" s="100"/>
      <c r="C181" s="100"/>
      <c r="D181" s="100"/>
      <c r="E181" s="100"/>
      <c r="F181" s="100"/>
      <c r="G181" s="100"/>
      <c r="H181" s="100"/>
      <c r="I181" s="100"/>
      <c r="J181" s="100"/>
    </row>
    <row r="182" spans="2:10" ht="20.5" x14ac:dyDescent="0.7">
      <c r="B182" s="100"/>
      <c r="C182" s="100"/>
      <c r="D182" s="100"/>
      <c r="E182" s="100"/>
      <c r="F182" s="100"/>
      <c r="G182" s="100"/>
      <c r="H182" s="100"/>
      <c r="I182" s="100"/>
      <c r="J182" s="100"/>
    </row>
    <row r="183" spans="2:10" ht="20.5" x14ac:dyDescent="0.7">
      <c r="B183" s="100"/>
      <c r="C183" s="100"/>
      <c r="D183" s="100"/>
      <c r="E183" s="100"/>
      <c r="F183" s="100"/>
      <c r="G183" s="100"/>
      <c r="H183" s="100"/>
      <c r="I183" s="100"/>
      <c r="J183" s="100"/>
    </row>
    <row r="184" spans="2:10" ht="20.5" x14ac:dyDescent="0.7">
      <c r="B184" s="100"/>
      <c r="C184" s="100"/>
      <c r="D184" s="100"/>
      <c r="E184" s="100"/>
      <c r="F184" s="100"/>
      <c r="G184" s="100"/>
      <c r="H184" s="100"/>
      <c r="I184" s="100"/>
      <c r="J184" s="100"/>
    </row>
    <row r="185" spans="2:10" ht="20.5" x14ac:dyDescent="0.7">
      <c r="B185" s="100"/>
      <c r="C185" s="100"/>
      <c r="D185" s="100"/>
      <c r="E185" s="100"/>
      <c r="F185" s="100"/>
      <c r="G185" s="100"/>
      <c r="H185" s="100"/>
      <c r="I185" s="100"/>
      <c r="J185" s="100"/>
    </row>
    <row r="186" spans="2:10" ht="20.5" x14ac:dyDescent="0.7">
      <c r="B186" s="100"/>
      <c r="C186" s="100"/>
      <c r="D186" s="100"/>
      <c r="E186" s="100"/>
      <c r="F186" s="100"/>
      <c r="G186" s="100"/>
      <c r="H186" s="100"/>
      <c r="I186" s="100"/>
      <c r="J186" s="100"/>
    </row>
    <row r="187" spans="2:10" ht="20.5" x14ac:dyDescent="0.7">
      <c r="B187" s="100"/>
      <c r="C187" s="100"/>
      <c r="D187" s="100"/>
      <c r="E187" s="100"/>
      <c r="F187" s="100"/>
      <c r="G187" s="100"/>
      <c r="H187" s="100"/>
      <c r="I187" s="100"/>
      <c r="J187" s="100"/>
    </row>
    <row r="188" spans="2:10" ht="20.5" x14ac:dyDescent="0.7">
      <c r="B188" s="100"/>
      <c r="C188" s="100"/>
      <c r="D188" s="100"/>
      <c r="E188" s="100"/>
      <c r="F188" s="100"/>
      <c r="G188" s="100"/>
      <c r="H188" s="100"/>
      <c r="I188" s="100"/>
      <c r="J188" s="100"/>
    </row>
    <row r="189" spans="2:10" ht="20.5" x14ac:dyDescent="0.7">
      <c r="B189" s="100"/>
      <c r="C189" s="100"/>
      <c r="D189" s="100"/>
      <c r="E189" s="100"/>
      <c r="F189" s="100"/>
      <c r="G189" s="100"/>
      <c r="H189" s="100"/>
      <c r="I189" s="100"/>
      <c r="J189" s="100"/>
    </row>
    <row r="190" spans="2:10" ht="20.5" x14ac:dyDescent="0.7">
      <c r="B190" s="100"/>
      <c r="C190" s="100"/>
      <c r="D190" s="100"/>
      <c r="E190" s="100"/>
      <c r="F190" s="100"/>
      <c r="G190" s="100"/>
      <c r="H190" s="100"/>
      <c r="I190" s="100"/>
      <c r="J190" s="100"/>
    </row>
    <row r="191" spans="2:10" ht="20.5" x14ac:dyDescent="0.7">
      <c r="B191" s="100"/>
      <c r="C191" s="100"/>
      <c r="D191" s="100"/>
      <c r="E191" s="100"/>
      <c r="F191" s="100"/>
      <c r="G191" s="100"/>
      <c r="H191" s="100"/>
      <c r="I191" s="100"/>
      <c r="J191" s="100"/>
    </row>
    <row r="192" spans="2:10" ht="20.5" x14ac:dyDescent="0.7">
      <c r="B192" s="100"/>
      <c r="C192" s="100"/>
      <c r="D192" s="100"/>
      <c r="E192" s="100"/>
      <c r="F192" s="100"/>
      <c r="G192" s="100"/>
      <c r="H192" s="100"/>
      <c r="I192" s="100"/>
      <c r="J192" s="100"/>
    </row>
    <row r="193" spans="2:10" ht="20.5" x14ac:dyDescent="0.7">
      <c r="B193" s="100"/>
      <c r="C193" s="100"/>
      <c r="D193" s="100"/>
      <c r="E193" s="100"/>
      <c r="F193" s="100"/>
      <c r="G193" s="100"/>
      <c r="H193" s="100"/>
      <c r="I193" s="100"/>
      <c r="J193" s="100"/>
    </row>
    <row r="194" spans="2:10" ht="20.5" x14ac:dyDescent="0.7">
      <c r="B194" s="100"/>
      <c r="C194" s="100"/>
      <c r="D194" s="100"/>
      <c r="E194" s="100"/>
      <c r="F194" s="100"/>
      <c r="G194" s="100"/>
      <c r="H194" s="100"/>
      <c r="I194" s="100"/>
      <c r="J194" s="100"/>
    </row>
    <row r="195" spans="2:10" ht="20.5" x14ac:dyDescent="0.7">
      <c r="B195" s="100"/>
      <c r="C195" s="100"/>
      <c r="D195" s="100"/>
      <c r="E195" s="100"/>
      <c r="F195" s="100"/>
      <c r="G195" s="100"/>
      <c r="H195" s="100"/>
      <c r="I195" s="100"/>
      <c r="J195" s="100"/>
    </row>
    <row r="196" spans="2:10" ht="20.5" x14ac:dyDescent="0.7">
      <c r="B196" s="100"/>
      <c r="C196" s="100"/>
      <c r="D196" s="100"/>
      <c r="E196" s="100"/>
      <c r="F196" s="100"/>
      <c r="G196" s="100"/>
      <c r="H196" s="100"/>
      <c r="I196" s="100"/>
      <c r="J196" s="100"/>
    </row>
    <row r="197" spans="2:10" ht="20.5" x14ac:dyDescent="0.7">
      <c r="B197" s="100"/>
      <c r="C197" s="100"/>
      <c r="D197" s="100"/>
      <c r="E197" s="100"/>
      <c r="F197" s="100"/>
      <c r="G197" s="100"/>
      <c r="H197" s="100"/>
      <c r="I197" s="100"/>
      <c r="J197" s="100"/>
    </row>
    <row r="198" spans="2:10" ht="20.5" x14ac:dyDescent="0.7">
      <c r="B198" s="100"/>
      <c r="C198" s="100"/>
      <c r="D198" s="100"/>
      <c r="E198" s="100"/>
      <c r="F198" s="100"/>
      <c r="G198" s="100"/>
      <c r="H198" s="100"/>
      <c r="I198" s="100"/>
      <c r="J198" s="100"/>
    </row>
    <row r="199" spans="2:10" ht="20.5" x14ac:dyDescent="0.7">
      <c r="B199" s="100"/>
      <c r="C199" s="100"/>
      <c r="D199" s="100"/>
      <c r="E199" s="100"/>
      <c r="F199" s="100"/>
      <c r="G199" s="100"/>
      <c r="H199" s="100"/>
      <c r="I199" s="100"/>
      <c r="J199" s="100"/>
    </row>
    <row r="200" spans="2:10" ht="20.5" x14ac:dyDescent="0.7">
      <c r="B200" s="100"/>
      <c r="C200" s="100"/>
      <c r="D200" s="100"/>
      <c r="E200" s="100"/>
      <c r="F200" s="100"/>
      <c r="G200" s="100"/>
      <c r="H200" s="100"/>
      <c r="I200" s="100"/>
      <c r="J200" s="100"/>
    </row>
    <row r="201" spans="2:10" ht="20.5" x14ac:dyDescent="0.7">
      <c r="B201" s="100"/>
      <c r="C201" s="100"/>
      <c r="D201" s="100"/>
      <c r="E201" s="100"/>
      <c r="F201" s="100"/>
      <c r="G201" s="100"/>
      <c r="H201" s="100"/>
      <c r="I201" s="100"/>
      <c r="J201" s="100"/>
    </row>
    <row r="202" spans="2:10" ht="20.5" x14ac:dyDescent="0.7">
      <c r="B202" s="100"/>
      <c r="C202" s="100"/>
      <c r="D202" s="100"/>
      <c r="E202" s="100"/>
      <c r="F202" s="100"/>
      <c r="G202" s="100"/>
      <c r="H202" s="100"/>
      <c r="I202" s="100"/>
      <c r="J202" s="100"/>
    </row>
    <row r="203" spans="2:10" ht="20.5" x14ac:dyDescent="0.7">
      <c r="B203" s="100"/>
      <c r="C203" s="100"/>
      <c r="D203" s="100"/>
      <c r="E203" s="100"/>
      <c r="F203" s="100"/>
      <c r="G203" s="100"/>
      <c r="H203" s="100"/>
      <c r="I203" s="100"/>
      <c r="J203" s="100"/>
    </row>
    <row r="204" spans="2:10" ht="20.5" x14ac:dyDescent="0.7">
      <c r="B204" s="100"/>
      <c r="C204" s="100"/>
      <c r="D204" s="100"/>
      <c r="E204" s="100"/>
      <c r="F204" s="100"/>
      <c r="G204" s="100"/>
      <c r="H204" s="100"/>
      <c r="I204" s="100"/>
      <c r="J204" s="100"/>
    </row>
    <row r="205" spans="2:10" ht="20.5" x14ac:dyDescent="0.7">
      <c r="B205" s="100"/>
      <c r="C205" s="100"/>
      <c r="D205" s="100"/>
      <c r="E205" s="100"/>
      <c r="F205" s="100"/>
      <c r="G205" s="100"/>
      <c r="H205" s="100"/>
      <c r="I205" s="100"/>
      <c r="J205" s="100"/>
    </row>
    <row r="206" spans="2:10" ht="20.5" x14ac:dyDescent="0.7">
      <c r="B206" s="100"/>
      <c r="C206" s="100"/>
      <c r="D206" s="100"/>
      <c r="E206" s="100"/>
      <c r="F206" s="100"/>
      <c r="G206" s="100"/>
      <c r="H206" s="100"/>
      <c r="I206" s="100"/>
      <c r="J206" s="100"/>
    </row>
    <row r="207" spans="2:10" ht="20.5" x14ac:dyDescent="0.7">
      <c r="B207" s="100"/>
      <c r="C207" s="100"/>
      <c r="D207" s="100"/>
      <c r="E207" s="100"/>
      <c r="F207" s="100"/>
      <c r="G207" s="100"/>
      <c r="H207" s="100"/>
      <c r="I207" s="100"/>
      <c r="J207" s="100"/>
    </row>
    <row r="208" spans="2:10" ht="20.5" x14ac:dyDescent="0.7">
      <c r="B208" s="100"/>
      <c r="C208" s="100"/>
      <c r="D208" s="100"/>
      <c r="E208" s="100"/>
      <c r="F208" s="100"/>
      <c r="G208" s="100"/>
      <c r="H208" s="100"/>
      <c r="I208" s="100"/>
      <c r="J208" s="100"/>
    </row>
    <row r="209" spans="2:10" ht="20.5" x14ac:dyDescent="0.7">
      <c r="B209" s="100"/>
      <c r="C209" s="100"/>
      <c r="D209" s="100"/>
      <c r="E209" s="100"/>
      <c r="F209" s="100"/>
      <c r="G209" s="100"/>
      <c r="H209" s="100"/>
      <c r="I209" s="100"/>
      <c r="J209" s="100"/>
    </row>
    <row r="210" spans="2:10" ht="20.5" x14ac:dyDescent="0.7">
      <c r="B210" s="100"/>
      <c r="C210" s="100"/>
      <c r="D210" s="100"/>
      <c r="E210" s="100"/>
      <c r="F210" s="100"/>
      <c r="G210" s="100"/>
      <c r="H210" s="100"/>
      <c r="I210" s="100"/>
      <c r="J210" s="100"/>
    </row>
    <row r="211" spans="2:10" ht="20.5" x14ac:dyDescent="0.7">
      <c r="B211" s="100"/>
      <c r="C211" s="100"/>
      <c r="D211" s="100"/>
      <c r="E211" s="100"/>
      <c r="F211" s="100"/>
      <c r="G211" s="100"/>
      <c r="H211" s="100"/>
      <c r="I211" s="100"/>
      <c r="J211" s="100"/>
    </row>
    <row r="212" spans="2:10" ht="20.5" x14ac:dyDescent="0.7">
      <c r="B212" s="100"/>
      <c r="C212" s="100"/>
      <c r="D212" s="100"/>
      <c r="E212" s="100"/>
      <c r="F212" s="100"/>
      <c r="G212" s="100"/>
      <c r="H212" s="100"/>
      <c r="I212" s="100"/>
      <c r="J212" s="100"/>
    </row>
    <row r="213" spans="2:10" ht="20.5" x14ac:dyDescent="0.7">
      <c r="B213" s="100"/>
      <c r="C213" s="100"/>
      <c r="D213" s="100"/>
      <c r="E213" s="100"/>
      <c r="F213" s="100"/>
      <c r="G213" s="100"/>
      <c r="H213" s="100"/>
      <c r="I213" s="100"/>
      <c r="J213" s="100"/>
    </row>
    <row r="214" spans="2:10" ht="20.5" x14ac:dyDescent="0.7">
      <c r="B214" s="100"/>
      <c r="C214" s="100"/>
      <c r="D214" s="100"/>
      <c r="E214" s="100"/>
      <c r="F214" s="100"/>
      <c r="G214" s="100"/>
      <c r="H214" s="100"/>
      <c r="I214" s="100"/>
      <c r="J214" s="100"/>
    </row>
    <row r="215" spans="2:10" ht="20.5" x14ac:dyDescent="0.7">
      <c r="B215" s="100"/>
      <c r="C215" s="100"/>
      <c r="D215" s="100"/>
      <c r="E215" s="100"/>
      <c r="F215" s="100"/>
      <c r="G215" s="100"/>
      <c r="H215" s="100"/>
      <c r="I215" s="100"/>
      <c r="J215" s="100"/>
    </row>
    <row r="216" spans="2:10" ht="20.5" x14ac:dyDescent="0.7">
      <c r="B216" s="100"/>
      <c r="C216" s="100"/>
      <c r="D216" s="100"/>
      <c r="E216" s="100"/>
      <c r="F216" s="100"/>
      <c r="G216" s="100"/>
      <c r="H216" s="100"/>
      <c r="I216" s="100"/>
      <c r="J216" s="100"/>
    </row>
    <row r="217" spans="2:10" ht="20.5" x14ac:dyDescent="0.7">
      <c r="B217" s="100"/>
      <c r="C217" s="100"/>
      <c r="D217" s="100"/>
      <c r="E217" s="100"/>
      <c r="F217" s="100"/>
      <c r="G217" s="100"/>
      <c r="H217" s="100"/>
      <c r="I217" s="100"/>
      <c r="J217" s="100"/>
    </row>
    <row r="218" spans="2:10" ht="20.5" x14ac:dyDescent="0.7">
      <c r="B218" s="100"/>
      <c r="C218" s="100"/>
      <c r="D218" s="100"/>
      <c r="E218" s="100"/>
      <c r="F218" s="100"/>
      <c r="G218" s="100"/>
      <c r="H218" s="100"/>
      <c r="I218" s="100"/>
      <c r="J218" s="100"/>
    </row>
    <row r="219" spans="2:10" ht="20.5" x14ac:dyDescent="0.7">
      <c r="B219" s="100"/>
      <c r="C219" s="100"/>
      <c r="D219" s="100"/>
      <c r="E219" s="100"/>
      <c r="F219" s="100"/>
      <c r="G219" s="100"/>
      <c r="H219" s="100"/>
      <c r="I219" s="100"/>
      <c r="J219" s="100"/>
    </row>
    <row r="220" spans="2:10" ht="20.5" x14ac:dyDescent="0.7">
      <c r="B220" s="100"/>
      <c r="C220" s="100"/>
      <c r="D220" s="100"/>
      <c r="E220" s="100"/>
      <c r="F220" s="100"/>
      <c r="G220" s="100"/>
      <c r="H220" s="100"/>
      <c r="I220" s="100"/>
      <c r="J220" s="100"/>
    </row>
    <row r="221" spans="2:10" ht="20.5" x14ac:dyDescent="0.7">
      <c r="B221" s="100"/>
      <c r="C221" s="100"/>
      <c r="D221" s="100"/>
      <c r="E221" s="100"/>
      <c r="F221" s="100"/>
      <c r="G221" s="100"/>
      <c r="H221" s="100"/>
      <c r="I221" s="100"/>
      <c r="J221" s="100"/>
    </row>
    <row r="222" spans="2:10" ht="20.5" x14ac:dyDescent="0.7">
      <c r="B222" s="100"/>
      <c r="C222" s="100"/>
      <c r="D222" s="100"/>
      <c r="E222" s="100"/>
      <c r="F222" s="100"/>
      <c r="G222" s="100"/>
      <c r="H222" s="100"/>
      <c r="I222" s="100"/>
      <c r="J222" s="100"/>
    </row>
    <row r="223" spans="2:10" ht="20.5" x14ac:dyDescent="0.7">
      <c r="B223" s="100"/>
      <c r="C223" s="100"/>
      <c r="D223" s="100"/>
      <c r="E223" s="100"/>
      <c r="F223" s="100"/>
      <c r="G223" s="100"/>
      <c r="H223" s="100"/>
      <c r="I223" s="100"/>
      <c r="J223" s="100"/>
    </row>
    <row r="224" spans="2:10" ht="20.5" x14ac:dyDescent="0.7">
      <c r="B224" s="100"/>
      <c r="C224" s="100"/>
      <c r="D224" s="100"/>
      <c r="E224" s="100"/>
      <c r="F224" s="100"/>
      <c r="G224" s="100"/>
      <c r="H224" s="100"/>
      <c r="I224" s="100"/>
      <c r="J224" s="100"/>
    </row>
    <row r="225" spans="2:10" ht="20.5" x14ac:dyDescent="0.7">
      <c r="B225" s="100"/>
      <c r="C225" s="100"/>
      <c r="D225" s="100"/>
      <c r="E225" s="100"/>
      <c r="F225" s="100"/>
      <c r="G225" s="100"/>
      <c r="H225" s="100"/>
      <c r="I225" s="100"/>
      <c r="J225" s="100"/>
    </row>
    <row r="226" spans="2:10" ht="20.5" x14ac:dyDescent="0.7">
      <c r="B226" s="100"/>
      <c r="C226" s="100"/>
      <c r="D226" s="100"/>
      <c r="E226" s="100"/>
      <c r="F226" s="100"/>
      <c r="G226" s="100"/>
      <c r="H226" s="100"/>
      <c r="I226" s="100"/>
      <c r="J226" s="100"/>
    </row>
    <row r="227" spans="2:10" ht="20.5" x14ac:dyDescent="0.7">
      <c r="B227" s="100"/>
      <c r="C227" s="100"/>
      <c r="D227" s="100"/>
      <c r="E227" s="100"/>
      <c r="F227" s="100"/>
      <c r="G227" s="100"/>
      <c r="H227" s="100"/>
      <c r="I227" s="100"/>
      <c r="J227" s="100"/>
    </row>
    <row r="228" spans="2:10" ht="20.5" x14ac:dyDescent="0.7">
      <c r="B228" s="100"/>
      <c r="C228" s="100"/>
      <c r="D228" s="100"/>
      <c r="E228" s="100"/>
      <c r="F228" s="100"/>
      <c r="G228" s="100"/>
      <c r="H228" s="100"/>
      <c r="I228" s="100"/>
      <c r="J228" s="100"/>
    </row>
    <row r="229" spans="2:10" ht="20.5" x14ac:dyDescent="0.7">
      <c r="B229" s="100"/>
      <c r="C229" s="100"/>
      <c r="D229" s="100"/>
      <c r="E229" s="100"/>
      <c r="F229" s="100"/>
      <c r="G229" s="100"/>
      <c r="H229" s="100"/>
      <c r="I229" s="100"/>
      <c r="J229" s="100"/>
    </row>
    <row r="230" spans="2:10" ht="20.5" x14ac:dyDescent="0.7">
      <c r="B230" s="100"/>
      <c r="C230" s="100"/>
      <c r="D230" s="100"/>
      <c r="E230" s="100"/>
      <c r="F230" s="100"/>
      <c r="G230" s="100"/>
      <c r="H230" s="100"/>
      <c r="I230" s="100"/>
      <c r="J230" s="100"/>
    </row>
    <row r="231" spans="2:10" ht="20.5" x14ac:dyDescent="0.7">
      <c r="B231" s="100"/>
      <c r="C231" s="100"/>
      <c r="D231" s="100"/>
      <c r="E231" s="100"/>
      <c r="F231" s="100"/>
      <c r="G231" s="100"/>
      <c r="H231" s="100"/>
      <c r="I231" s="100"/>
      <c r="J231" s="100"/>
    </row>
    <row r="232" spans="2:10" ht="20.5" x14ac:dyDescent="0.7">
      <c r="B232" s="100"/>
      <c r="C232" s="100"/>
      <c r="D232" s="100"/>
      <c r="E232" s="100"/>
      <c r="F232" s="100"/>
      <c r="G232" s="100"/>
      <c r="H232" s="100"/>
      <c r="I232" s="100"/>
      <c r="J232" s="100"/>
    </row>
    <row r="233" spans="2:10" ht="20.5" x14ac:dyDescent="0.7">
      <c r="B233" s="100"/>
      <c r="C233" s="100"/>
      <c r="D233" s="100"/>
      <c r="E233" s="100"/>
      <c r="F233" s="100"/>
      <c r="G233" s="100"/>
      <c r="H233" s="100"/>
      <c r="I233" s="100"/>
      <c r="J233" s="100"/>
    </row>
    <row r="234" spans="2:10" ht="20.5" x14ac:dyDescent="0.7">
      <c r="B234" s="100"/>
      <c r="C234" s="100"/>
      <c r="D234" s="100"/>
      <c r="E234" s="100"/>
      <c r="F234" s="100"/>
      <c r="G234" s="100"/>
      <c r="H234" s="100"/>
      <c r="I234" s="100"/>
      <c r="J234" s="100"/>
    </row>
    <row r="235" spans="2:10" ht="20.5" x14ac:dyDescent="0.7">
      <c r="B235" s="100"/>
      <c r="C235" s="100"/>
      <c r="D235" s="100"/>
      <c r="E235" s="100"/>
      <c r="F235" s="100"/>
      <c r="G235" s="100"/>
      <c r="H235" s="100"/>
      <c r="I235" s="100"/>
      <c r="J235" s="100"/>
    </row>
    <row r="236" spans="2:10" ht="20.5" x14ac:dyDescent="0.7">
      <c r="B236" s="100"/>
      <c r="C236" s="100"/>
      <c r="D236" s="100"/>
      <c r="E236" s="100"/>
      <c r="F236" s="100"/>
      <c r="G236" s="100"/>
      <c r="H236" s="100"/>
      <c r="I236" s="100"/>
      <c r="J236" s="100"/>
    </row>
    <row r="237" spans="2:10" ht="20.5" x14ac:dyDescent="0.7">
      <c r="B237" s="100"/>
      <c r="C237" s="100"/>
      <c r="D237" s="100"/>
      <c r="E237" s="100"/>
      <c r="F237" s="100"/>
      <c r="G237" s="100"/>
      <c r="H237" s="100"/>
      <c r="I237" s="100"/>
      <c r="J237" s="100"/>
    </row>
    <row r="238" spans="2:10" ht="20.5" x14ac:dyDescent="0.7">
      <c r="B238" s="100"/>
      <c r="C238" s="100"/>
      <c r="D238" s="100"/>
      <c r="E238" s="100"/>
      <c r="F238" s="100"/>
      <c r="G238" s="100"/>
      <c r="H238" s="100"/>
      <c r="I238" s="100"/>
      <c r="J238" s="100"/>
    </row>
    <row r="239" spans="2:10" ht="20.5" x14ac:dyDescent="0.7">
      <c r="B239" s="100"/>
      <c r="C239" s="100"/>
      <c r="D239" s="100"/>
      <c r="E239" s="100"/>
      <c r="F239" s="100"/>
      <c r="G239" s="100"/>
      <c r="H239" s="100"/>
      <c r="I239" s="100"/>
      <c r="J239" s="100"/>
    </row>
    <row r="240" spans="2:10" ht="20.5" x14ac:dyDescent="0.7">
      <c r="B240" s="100"/>
      <c r="C240" s="100"/>
      <c r="D240" s="100"/>
      <c r="E240" s="100"/>
      <c r="F240" s="100"/>
      <c r="G240" s="100"/>
      <c r="H240" s="100"/>
      <c r="I240" s="100"/>
      <c r="J240" s="100"/>
    </row>
    <row r="241" spans="2:10" ht="20.5" x14ac:dyDescent="0.7">
      <c r="B241" s="100"/>
      <c r="C241" s="100"/>
      <c r="D241" s="100"/>
      <c r="E241" s="100"/>
      <c r="F241" s="100"/>
      <c r="G241" s="100"/>
      <c r="H241" s="100"/>
      <c r="I241" s="100"/>
      <c r="J241" s="100"/>
    </row>
    <row r="242" spans="2:10" ht="20.5" x14ac:dyDescent="0.7">
      <c r="B242" s="100"/>
      <c r="C242" s="100"/>
      <c r="D242" s="100"/>
      <c r="E242" s="100"/>
      <c r="F242" s="100"/>
      <c r="G242" s="100"/>
      <c r="H242" s="100"/>
      <c r="I242" s="100"/>
      <c r="J242" s="100"/>
    </row>
    <row r="243" spans="2:10" ht="20.5" x14ac:dyDescent="0.7">
      <c r="B243" s="100"/>
      <c r="C243" s="100"/>
      <c r="D243" s="100"/>
      <c r="E243" s="100"/>
      <c r="F243" s="100"/>
      <c r="G243" s="100"/>
      <c r="H243" s="100"/>
      <c r="I243" s="100"/>
      <c r="J243" s="100"/>
    </row>
    <row r="244" spans="2:10" ht="20.5" x14ac:dyDescent="0.7">
      <c r="B244" s="100"/>
      <c r="C244" s="100"/>
      <c r="D244" s="100"/>
      <c r="E244" s="100"/>
      <c r="F244" s="100"/>
      <c r="G244" s="100"/>
      <c r="H244" s="100"/>
      <c r="I244" s="100"/>
      <c r="J244" s="100"/>
    </row>
    <row r="245" spans="2:10" ht="20.5" x14ac:dyDescent="0.7">
      <c r="B245" s="100"/>
      <c r="C245" s="100"/>
      <c r="D245" s="100"/>
      <c r="E245" s="100"/>
      <c r="F245" s="100"/>
      <c r="G245" s="100"/>
      <c r="H245" s="100"/>
      <c r="I245" s="100"/>
      <c r="J245" s="100"/>
    </row>
  </sheetData>
  <mergeCells count="22">
    <mergeCell ref="B159:I159"/>
    <mergeCell ref="B160:I161"/>
    <mergeCell ref="B138:I138"/>
    <mergeCell ref="B23:C23"/>
    <mergeCell ref="B24:C24"/>
    <mergeCell ref="B25:C25"/>
    <mergeCell ref="B133:I133"/>
    <mergeCell ref="B134:I135"/>
    <mergeCell ref="B119:I119"/>
    <mergeCell ref="B16:C16"/>
    <mergeCell ref="D16:H16"/>
    <mergeCell ref="B18:H18"/>
    <mergeCell ref="B20:C20"/>
    <mergeCell ref="B21:C21"/>
    <mergeCell ref="B22:C22"/>
    <mergeCell ref="B1:H1"/>
    <mergeCell ref="D2:H3"/>
    <mergeCell ref="D4:H6"/>
    <mergeCell ref="B7:H7"/>
    <mergeCell ref="B12:H12"/>
    <mergeCell ref="B14:C14"/>
    <mergeCell ref="D14:H1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80BC5-1ADB-4563-9877-22BE778BC361}">
  <dimension ref="A3:M45"/>
  <sheetViews>
    <sheetView tabSelected="1" zoomScale="60" zoomScaleNormal="60" workbookViewId="0">
      <selection activeCell="G13" sqref="G13"/>
    </sheetView>
  </sheetViews>
  <sheetFormatPr baseColWidth="10" defaultRowHeight="14.5" x14ac:dyDescent="0.35"/>
  <cols>
    <col min="1" max="2" width="10.90625" style="368"/>
    <col min="3" max="3" width="24.08984375" style="380" customWidth="1"/>
    <col min="4" max="4" width="23.453125" style="380" customWidth="1"/>
    <col min="5" max="5" width="70.08984375" style="380" customWidth="1"/>
    <col min="6" max="6" width="21.81640625" style="368" customWidth="1"/>
    <col min="7" max="7" width="28.90625" style="368" customWidth="1"/>
    <col min="8" max="8" width="22.54296875" style="368" customWidth="1"/>
    <col min="9" max="9" width="26.26953125" style="368" customWidth="1"/>
    <col min="10" max="12" width="10.90625" style="368"/>
    <col min="13" max="13" width="19.453125" style="368" customWidth="1"/>
    <col min="14" max="16384" width="10.90625" style="368"/>
  </cols>
  <sheetData>
    <row r="3" spans="1:13" ht="19" x14ac:dyDescent="0.35">
      <c r="C3" s="369"/>
      <c r="D3" s="369"/>
      <c r="E3" s="369"/>
      <c r="F3" s="369"/>
      <c r="G3" s="369"/>
      <c r="H3" s="369"/>
      <c r="I3" s="369"/>
      <c r="J3" s="370"/>
      <c r="K3" s="407"/>
      <c r="L3" s="407"/>
      <c r="M3" s="407"/>
    </row>
    <row r="4" spans="1:13" ht="20.5" customHeight="1" x14ac:dyDescent="0.35">
      <c r="C4" s="377"/>
      <c r="D4" s="378"/>
      <c r="E4" s="171" t="s">
        <v>441</v>
      </c>
      <c r="F4" s="171"/>
      <c r="G4" s="171"/>
      <c r="H4" s="171"/>
      <c r="I4" s="171"/>
      <c r="J4" s="371"/>
      <c r="K4" s="371"/>
    </row>
    <row r="5" spans="1:13" ht="20.5" x14ac:dyDescent="0.35">
      <c r="C5" s="378"/>
      <c r="D5" s="378"/>
      <c r="E5" s="171"/>
      <c r="F5" s="171"/>
      <c r="G5" s="171"/>
      <c r="H5" s="171"/>
      <c r="I5" s="171"/>
      <c r="J5" s="371"/>
      <c r="K5" s="371"/>
    </row>
    <row r="6" spans="1:13" ht="20.5" x14ac:dyDescent="0.35">
      <c r="C6" s="377"/>
      <c r="D6" s="106"/>
      <c r="E6" s="372" t="s">
        <v>636</v>
      </c>
      <c r="F6" s="372"/>
      <c r="G6" s="372"/>
      <c r="H6" s="372"/>
      <c r="I6" s="372"/>
      <c r="J6" s="371"/>
      <c r="K6" s="371"/>
    </row>
    <row r="7" spans="1:13" ht="20.5" x14ac:dyDescent="0.35">
      <c r="C7" s="106"/>
      <c r="D7" s="106"/>
      <c r="E7" s="372"/>
      <c r="F7" s="372"/>
      <c r="G7" s="372"/>
      <c r="H7" s="372"/>
      <c r="I7" s="372"/>
      <c r="J7" s="371"/>
      <c r="K7" s="371"/>
    </row>
    <row r="8" spans="1:13" ht="20.5" x14ac:dyDescent="0.35">
      <c r="C8" s="106"/>
      <c r="D8" s="106"/>
      <c r="E8" s="372"/>
      <c r="F8" s="372"/>
      <c r="G8" s="372"/>
      <c r="H8" s="372"/>
      <c r="I8" s="372"/>
      <c r="J8" s="371"/>
      <c r="K8" s="371"/>
    </row>
    <row r="9" spans="1:13" ht="19" x14ac:dyDescent="0.35">
      <c r="C9" s="369"/>
      <c r="D9" s="369"/>
      <c r="E9" s="369"/>
      <c r="F9" s="369"/>
      <c r="G9" s="369"/>
      <c r="H9" s="369"/>
      <c r="I9" s="369"/>
      <c r="J9" s="370"/>
      <c r="K9" s="407"/>
      <c r="L9" s="407"/>
      <c r="M9" s="407"/>
    </row>
    <row r="11" spans="1:13" ht="21" thickBot="1" x14ac:dyDescent="0.4">
      <c r="C11" s="379" t="s">
        <v>632</v>
      </c>
    </row>
    <row r="12" spans="1:13" ht="15" thickTop="1" x14ac:dyDescent="0.35"/>
    <row r="13" spans="1:13" ht="41" x14ac:dyDescent="0.35">
      <c r="A13" s="373"/>
      <c r="B13" s="373"/>
      <c r="C13" s="364" t="s">
        <v>98</v>
      </c>
      <c r="D13" s="365" t="s">
        <v>579</v>
      </c>
      <c r="E13" s="365" t="s">
        <v>580</v>
      </c>
      <c r="F13" s="365" t="s">
        <v>581</v>
      </c>
      <c r="G13" s="365" t="s">
        <v>582</v>
      </c>
      <c r="H13" s="365" t="s">
        <v>583</v>
      </c>
      <c r="I13" s="365" t="s">
        <v>584</v>
      </c>
      <c r="J13" s="365" t="s">
        <v>585</v>
      </c>
      <c r="K13" s="365" t="s">
        <v>586</v>
      </c>
      <c r="L13" s="365" t="s">
        <v>587</v>
      </c>
      <c r="M13" s="366" t="s">
        <v>588</v>
      </c>
    </row>
    <row r="14" spans="1:13" ht="20.5" x14ac:dyDescent="0.35">
      <c r="A14" s="373"/>
      <c r="B14" s="373"/>
      <c r="C14" s="361" t="s">
        <v>589</v>
      </c>
      <c r="D14" s="362" t="s">
        <v>590</v>
      </c>
      <c r="E14" s="362" t="s">
        <v>591</v>
      </c>
      <c r="F14" s="382">
        <v>0.15</v>
      </c>
      <c r="G14" s="383">
        <v>5</v>
      </c>
      <c r="H14" s="384">
        <f t="shared" ref="H14:H21" si="0">IF(OR(F14="",G14=""),"",F14*G14)</f>
        <v>0.75</v>
      </c>
      <c r="I14" s="383"/>
      <c r="J14" s="384" t="str">
        <f t="shared" ref="J14:J21" si="1">IF(OR(F14="",I14=""),"",F14*I14)</f>
        <v/>
      </c>
      <c r="K14" s="383"/>
      <c r="L14" s="384" t="str">
        <f t="shared" ref="L14:L21" si="2">IF(OR(F14="",K14=""),"",F14*K14)</f>
        <v/>
      </c>
      <c r="M14" s="385"/>
    </row>
    <row r="15" spans="1:13" ht="20.5" x14ac:dyDescent="0.35">
      <c r="A15" s="373"/>
      <c r="B15" s="373"/>
      <c r="C15" s="361" t="s">
        <v>589</v>
      </c>
      <c r="D15" s="362" t="s">
        <v>592</v>
      </c>
      <c r="E15" s="362" t="s">
        <v>593</v>
      </c>
      <c r="F15" s="382">
        <v>0.25</v>
      </c>
      <c r="G15" s="383"/>
      <c r="H15" s="384" t="str">
        <f t="shared" si="0"/>
        <v/>
      </c>
      <c r="I15" s="383"/>
      <c r="J15" s="384" t="str">
        <f t="shared" si="1"/>
        <v/>
      </c>
      <c r="K15" s="383"/>
      <c r="L15" s="384" t="str">
        <f t="shared" si="2"/>
        <v/>
      </c>
      <c r="M15" s="385"/>
    </row>
    <row r="16" spans="1:13" ht="41" x14ac:dyDescent="0.35">
      <c r="A16" s="373"/>
      <c r="B16" s="373"/>
      <c r="C16" s="361" t="s">
        <v>589</v>
      </c>
      <c r="D16" s="362" t="s">
        <v>594</v>
      </c>
      <c r="E16" s="362" t="s">
        <v>595</v>
      </c>
      <c r="F16" s="382">
        <v>0.05</v>
      </c>
      <c r="G16" s="383"/>
      <c r="H16" s="384" t="str">
        <f t="shared" si="0"/>
        <v/>
      </c>
      <c r="I16" s="383"/>
      <c r="J16" s="384" t="str">
        <f t="shared" si="1"/>
        <v/>
      </c>
      <c r="K16" s="383"/>
      <c r="L16" s="384" t="str">
        <f t="shared" si="2"/>
        <v/>
      </c>
      <c r="M16" s="385"/>
    </row>
    <row r="17" spans="1:13" ht="20.5" x14ac:dyDescent="0.35">
      <c r="A17" s="373"/>
      <c r="B17" s="373"/>
      <c r="C17" s="361" t="s">
        <v>596</v>
      </c>
      <c r="D17" s="362" t="s">
        <v>597</v>
      </c>
      <c r="E17" s="362" t="s">
        <v>598</v>
      </c>
      <c r="F17" s="382">
        <v>0.05</v>
      </c>
      <c r="G17" s="383"/>
      <c r="H17" s="384" t="str">
        <f t="shared" si="0"/>
        <v/>
      </c>
      <c r="I17" s="383"/>
      <c r="J17" s="384" t="str">
        <f t="shared" si="1"/>
        <v/>
      </c>
      <c r="K17" s="383"/>
      <c r="L17" s="384" t="str">
        <f t="shared" si="2"/>
        <v/>
      </c>
      <c r="M17" s="385"/>
    </row>
    <row r="18" spans="1:13" ht="41" x14ac:dyDescent="0.35">
      <c r="A18" s="373"/>
      <c r="B18" s="373"/>
      <c r="C18" s="361" t="s">
        <v>596</v>
      </c>
      <c r="D18" s="362" t="s">
        <v>599</v>
      </c>
      <c r="E18" s="362" t="s">
        <v>600</v>
      </c>
      <c r="F18" s="382">
        <v>0.15</v>
      </c>
      <c r="G18" s="383"/>
      <c r="H18" s="384" t="str">
        <f t="shared" si="0"/>
        <v/>
      </c>
      <c r="I18" s="383"/>
      <c r="J18" s="384" t="str">
        <f t="shared" si="1"/>
        <v/>
      </c>
      <c r="K18" s="383"/>
      <c r="L18" s="384" t="str">
        <f t="shared" si="2"/>
        <v/>
      </c>
      <c r="M18" s="385"/>
    </row>
    <row r="19" spans="1:13" ht="41" x14ac:dyDescent="0.35">
      <c r="A19" s="373"/>
      <c r="B19" s="373"/>
      <c r="C19" s="361" t="s">
        <v>601</v>
      </c>
      <c r="D19" s="362" t="s">
        <v>602</v>
      </c>
      <c r="E19" s="362" t="s">
        <v>603</v>
      </c>
      <c r="F19" s="382">
        <v>0.25</v>
      </c>
      <c r="G19" s="383"/>
      <c r="H19" s="384" t="str">
        <f t="shared" si="0"/>
        <v/>
      </c>
      <c r="I19" s="383"/>
      <c r="J19" s="384" t="str">
        <f t="shared" si="1"/>
        <v/>
      </c>
      <c r="K19" s="383"/>
      <c r="L19" s="384" t="str">
        <f t="shared" si="2"/>
        <v/>
      </c>
      <c r="M19" s="385"/>
    </row>
    <row r="20" spans="1:13" ht="41" x14ac:dyDescent="0.35">
      <c r="A20" s="373"/>
      <c r="B20" s="373"/>
      <c r="C20" s="361" t="s">
        <v>601</v>
      </c>
      <c r="D20" s="362" t="s">
        <v>604</v>
      </c>
      <c r="E20" s="362" t="s">
        <v>605</v>
      </c>
      <c r="F20" s="382">
        <v>0.05</v>
      </c>
      <c r="G20" s="383"/>
      <c r="H20" s="384" t="str">
        <f t="shared" si="0"/>
        <v/>
      </c>
      <c r="I20" s="383"/>
      <c r="J20" s="384" t="str">
        <f t="shared" si="1"/>
        <v/>
      </c>
      <c r="K20" s="383"/>
      <c r="L20" s="384" t="str">
        <f t="shared" si="2"/>
        <v/>
      </c>
      <c r="M20" s="385"/>
    </row>
    <row r="21" spans="1:13" ht="41" x14ac:dyDescent="0.35">
      <c r="A21" s="373"/>
      <c r="B21" s="373"/>
      <c r="C21" s="361" t="s">
        <v>606</v>
      </c>
      <c r="D21" s="362" t="s">
        <v>607</v>
      </c>
      <c r="E21" s="362" t="s">
        <v>608</v>
      </c>
      <c r="F21" s="382">
        <v>0.05</v>
      </c>
      <c r="G21" s="383"/>
      <c r="H21" s="384" t="str">
        <f t="shared" si="0"/>
        <v/>
      </c>
      <c r="I21" s="383"/>
      <c r="J21" s="384" t="str">
        <f t="shared" si="1"/>
        <v/>
      </c>
      <c r="K21" s="383"/>
      <c r="L21" s="384" t="str">
        <f t="shared" si="2"/>
        <v/>
      </c>
      <c r="M21" s="385"/>
    </row>
    <row r="22" spans="1:13" ht="20.5" x14ac:dyDescent="0.35">
      <c r="A22" s="373"/>
      <c r="B22" s="373"/>
      <c r="C22" s="386" t="s">
        <v>609</v>
      </c>
      <c r="D22" s="387"/>
      <c r="E22" s="387"/>
      <c r="F22" s="388">
        <f>SUM(F14:F21)</f>
        <v>1</v>
      </c>
      <c r="G22" s="389"/>
      <c r="H22" s="389">
        <f>SUM(H14:H21)</f>
        <v>0.75</v>
      </c>
      <c r="I22" s="389"/>
      <c r="J22" s="389">
        <f>SUM(J14:J21)</f>
        <v>0</v>
      </c>
      <c r="K22" s="389"/>
      <c r="L22" s="389">
        <f>SUM(L14:L21)</f>
        <v>0</v>
      </c>
      <c r="M22" s="390"/>
    </row>
    <row r="23" spans="1:13" ht="20.5" x14ac:dyDescent="0.35">
      <c r="A23" s="373"/>
      <c r="B23" s="373"/>
      <c r="C23" s="362"/>
      <c r="D23" s="362"/>
      <c r="E23" s="362"/>
      <c r="F23" s="374"/>
      <c r="G23" s="374"/>
      <c r="H23" s="374"/>
      <c r="I23" s="374"/>
      <c r="J23" s="374"/>
      <c r="K23" s="374"/>
      <c r="L23" s="374"/>
      <c r="M23" s="374"/>
    </row>
    <row r="24" spans="1:13" ht="20.5" x14ac:dyDescent="0.35">
      <c r="A24" s="373"/>
      <c r="B24" s="373"/>
      <c r="C24" s="391" t="s">
        <v>610</v>
      </c>
      <c r="D24" s="391"/>
      <c r="E24" s="391"/>
      <c r="F24" s="391"/>
      <c r="G24" s="374"/>
      <c r="H24" s="398" t="s">
        <v>615</v>
      </c>
      <c r="I24" s="397" t="s">
        <v>616</v>
      </c>
      <c r="J24" s="397"/>
      <c r="K24" s="397"/>
      <c r="L24" s="397"/>
      <c r="M24" s="397"/>
    </row>
    <row r="25" spans="1:13" ht="20.5" customHeight="1" x14ac:dyDescent="0.35">
      <c r="A25" s="373"/>
      <c r="B25" s="373"/>
      <c r="C25" s="392" t="s">
        <v>611</v>
      </c>
      <c r="D25" s="393" t="s">
        <v>612</v>
      </c>
      <c r="E25" s="393" t="s">
        <v>613</v>
      </c>
      <c r="F25" s="394" t="s">
        <v>614</v>
      </c>
      <c r="G25" s="374"/>
      <c r="H25" s="395">
        <v>1</v>
      </c>
      <c r="I25" s="396" t="s">
        <v>618</v>
      </c>
      <c r="J25" s="396"/>
      <c r="K25" s="396"/>
      <c r="L25" s="396"/>
      <c r="M25" s="396"/>
    </row>
    <row r="26" spans="1:13" ht="20.5" x14ac:dyDescent="0.35">
      <c r="A26" s="373"/>
      <c r="B26" s="373"/>
      <c r="C26" s="361" t="s">
        <v>617</v>
      </c>
      <c r="D26" s="367">
        <f>H22</f>
        <v>0.75</v>
      </c>
      <c r="E26" s="367" t="e">
        <f>IF($D$21=0,"",D26/$D$21)</f>
        <v>#VALUE!</v>
      </c>
      <c r="F26" s="375" t="e">
        <f>IF(D26="","",RANK(D26,$B$25:$B$27,0))</f>
        <v>#N/A</v>
      </c>
      <c r="G26" s="374"/>
      <c r="H26" s="395">
        <v>2</v>
      </c>
      <c r="I26" s="396" t="s">
        <v>620</v>
      </c>
      <c r="J26" s="396"/>
      <c r="K26" s="396"/>
      <c r="L26" s="396"/>
      <c r="M26" s="396"/>
    </row>
    <row r="27" spans="1:13" ht="20.5" customHeight="1" x14ac:dyDescent="0.35">
      <c r="A27" s="373"/>
      <c r="B27" s="373"/>
      <c r="C27" s="361" t="s">
        <v>619</v>
      </c>
      <c r="D27" s="367">
        <f>J22</f>
        <v>0</v>
      </c>
      <c r="E27" s="367" t="e">
        <f>IF($D$21=0,"",D27/$D$21)</f>
        <v>#VALUE!</v>
      </c>
      <c r="F27" s="375" t="e">
        <f>IF(D27="","",RANK(D27,$B$25:$B$27,0))</f>
        <v>#N/A</v>
      </c>
      <c r="G27" s="374"/>
      <c r="H27" s="395">
        <v>3</v>
      </c>
      <c r="I27" s="396" t="s">
        <v>622</v>
      </c>
      <c r="J27" s="396"/>
      <c r="K27" s="396"/>
      <c r="L27" s="396"/>
      <c r="M27" s="396"/>
    </row>
    <row r="28" spans="1:13" ht="20.5" customHeight="1" x14ac:dyDescent="0.35">
      <c r="A28" s="373"/>
      <c r="B28" s="373"/>
      <c r="C28" s="363" t="s">
        <v>621</v>
      </c>
      <c r="D28" s="381">
        <f>L22</f>
        <v>0</v>
      </c>
      <c r="E28" s="381" t="e">
        <f>IF($D$21=0,"",D28/$D$21)</f>
        <v>#VALUE!</v>
      </c>
      <c r="F28" s="376" t="e">
        <f>IF(D28="","",RANK(D28,$B$25:$B$27,0))</f>
        <v>#N/A</v>
      </c>
      <c r="G28" s="374"/>
      <c r="H28" s="395">
        <v>4</v>
      </c>
      <c r="I28" s="396" t="s">
        <v>623</v>
      </c>
      <c r="J28" s="396"/>
      <c r="K28" s="396"/>
      <c r="L28" s="396"/>
      <c r="M28" s="396"/>
    </row>
    <row r="29" spans="1:13" ht="20.5" customHeight="1" x14ac:dyDescent="0.35">
      <c r="A29" s="373"/>
      <c r="B29" s="373"/>
      <c r="C29" s="362"/>
      <c r="D29" s="362"/>
      <c r="E29" s="362"/>
      <c r="F29" s="374"/>
      <c r="G29" s="374"/>
      <c r="H29" s="395">
        <v>5</v>
      </c>
      <c r="I29" s="396" t="s">
        <v>624</v>
      </c>
      <c r="J29" s="396"/>
      <c r="K29" s="396"/>
      <c r="L29" s="396"/>
      <c r="M29" s="396"/>
    </row>
    <row r="30" spans="1:13" ht="20.5" customHeight="1" x14ac:dyDescent="0.35">
      <c r="A30" s="373"/>
      <c r="B30" s="373"/>
      <c r="C30" s="362"/>
      <c r="D30" s="362"/>
      <c r="E30" s="362"/>
      <c r="F30" s="374"/>
      <c r="G30" s="374"/>
      <c r="H30" s="374"/>
      <c r="I30" s="374"/>
      <c r="J30" s="374"/>
      <c r="K30" s="374"/>
      <c r="L30" s="374"/>
      <c r="M30" s="374"/>
    </row>
    <row r="31" spans="1:13" ht="20.5" x14ac:dyDescent="0.35">
      <c r="A31" s="373"/>
      <c r="B31" s="373"/>
      <c r="C31" s="362"/>
      <c r="D31" s="362"/>
      <c r="E31" s="362"/>
      <c r="F31" s="374"/>
      <c r="G31" s="374"/>
    </row>
    <row r="32" spans="1:13" ht="20.5" x14ac:dyDescent="0.35">
      <c r="A32" s="373"/>
      <c r="B32" s="373"/>
      <c r="C32" s="399" t="s">
        <v>633</v>
      </c>
      <c r="D32" s="399"/>
      <c r="E32" s="399"/>
      <c r="F32" s="399"/>
      <c r="G32" s="399"/>
      <c r="H32" s="399"/>
      <c r="I32" s="399"/>
      <c r="J32" s="399"/>
      <c r="K32" s="399"/>
      <c r="L32" s="399"/>
      <c r="M32" s="399"/>
    </row>
    <row r="33" spans="1:13" ht="41" x14ac:dyDescent="0.35">
      <c r="A33" s="373"/>
      <c r="B33" s="373"/>
      <c r="C33" s="400" t="s">
        <v>625</v>
      </c>
      <c r="D33" s="401" t="s">
        <v>564</v>
      </c>
      <c r="E33" s="401" t="s">
        <v>626</v>
      </c>
      <c r="F33" s="402" t="s">
        <v>627</v>
      </c>
      <c r="G33" s="402" t="s">
        <v>628</v>
      </c>
      <c r="H33" s="402" t="s">
        <v>629</v>
      </c>
      <c r="I33" s="403" t="s">
        <v>630</v>
      </c>
      <c r="J33" s="374"/>
      <c r="K33" s="374"/>
      <c r="L33" s="374"/>
      <c r="M33" s="374"/>
    </row>
    <row r="34" spans="1:13" ht="20.5" x14ac:dyDescent="0.35">
      <c r="A34" s="373"/>
      <c r="B34" s="373"/>
      <c r="C34" s="404" t="s">
        <v>590</v>
      </c>
      <c r="D34" s="405"/>
      <c r="E34" s="405"/>
      <c r="F34" s="406"/>
      <c r="G34" s="406"/>
      <c r="H34" s="406"/>
      <c r="I34" s="406"/>
      <c r="J34" s="374"/>
      <c r="K34" s="374"/>
      <c r="L34" s="374"/>
      <c r="M34" s="374"/>
    </row>
    <row r="35" spans="1:13" ht="20.5" x14ac:dyDescent="0.35">
      <c r="A35" s="373"/>
      <c r="B35" s="373"/>
      <c r="C35" s="404" t="s">
        <v>592</v>
      </c>
      <c r="D35" s="405"/>
      <c r="E35" s="405"/>
      <c r="F35" s="406"/>
      <c r="G35" s="406"/>
      <c r="H35" s="406"/>
      <c r="I35" s="406"/>
      <c r="J35" s="374"/>
      <c r="K35" s="374"/>
      <c r="L35" s="374"/>
      <c r="M35" s="374"/>
    </row>
    <row r="36" spans="1:13" ht="41" x14ac:dyDescent="0.35">
      <c r="A36" s="373"/>
      <c r="B36" s="373"/>
      <c r="C36" s="404" t="s">
        <v>594</v>
      </c>
      <c r="D36" s="405"/>
      <c r="E36" s="405"/>
      <c r="F36" s="406"/>
      <c r="G36" s="406"/>
      <c r="H36" s="406"/>
      <c r="I36" s="406"/>
      <c r="J36" s="374"/>
      <c r="K36" s="374"/>
      <c r="L36" s="374"/>
      <c r="M36" s="374"/>
    </row>
    <row r="37" spans="1:13" ht="20.5" x14ac:dyDescent="0.35">
      <c r="A37" s="373"/>
      <c r="B37" s="373"/>
      <c r="C37" s="404" t="s">
        <v>631</v>
      </c>
      <c r="D37" s="405"/>
      <c r="E37" s="405"/>
      <c r="F37" s="406"/>
      <c r="G37" s="406"/>
      <c r="H37" s="406"/>
      <c r="I37" s="406"/>
      <c r="J37" s="374"/>
      <c r="K37" s="374"/>
      <c r="L37" s="374"/>
      <c r="M37" s="374"/>
    </row>
    <row r="38" spans="1:13" ht="41" x14ac:dyDescent="0.35">
      <c r="A38" s="373"/>
      <c r="B38" s="373"/>
      <c r="C38" s="404" t="s">
        <v>599</v>
      </c>
      <c r="D38" s="405"/>
      <c r="E38" s="405"/>
      <c r="F38" s="406"/>
      <c r="G38" s="406"/>
      <c r="H38" s="406"/>
      <c r="I38" s="406"/>
      <c r="J38" s="374"/>
      <c r="K38" s="374"/>
      <c r="L38" s="374"/>
      <c r="M38" s="374"/>
    </row>
    <row r="39" spans="1:13" ht="41" x14ac:dyDescent="0.35">
      <c r="A39" s="373"/>
      <c r="B39" s="373"/>
      <c r="C39" s="404" t="s">
        <v>602</v>
      </c>
      <c r="D39" s="405"/>
      <c r="E39" s="405"/>
      <c r="F39" s="406"/>
      <c r="G39" s="406"/>
      <c r="H39" s="406"/>
      <c r="I39" s="406"/>
      <c r="J39" s="374"/>
      <c r="K39" s="374"/>
      <c r="L39" s="374"/>
      <c r="M39" s="374"/>
    </row>
    <row r="40" spans="1:13" ht="20.5" x14ac:dyDescent="0.35">
      <c r="A40" s="373"/>
      <c r="B40" s="373"/>
      <c r="C40" s="404" t="s">
        <v>604</v>
      </c>
      <c r="D40" s="405"/>
      <c r="E40" s="405"/>
      <c r="F40" s="406"/>
      <c r="G40" s="406"/>
      <c r="H40" s="406"/>
      <c r="I40" s="406"/>
      <c r="J40" s="374"/>
      <c r="K40" s="374"/>
      <c r="L40" s="374"/>
      <c r="M40" s="374"/>
    </row>
    <row r="41" spans="1:13" ht="20.5" x14ac:dyDescent="0.35">
      <c r="A41" s="373"/>
      <c r="B41" s="373"/>
      <c r="C41" s="362"/>
      <c r="D41" s="362"/>
      <c r="E41" s="362"/>
      <c r="F41" s="374"/>
      <c r="G41" s="374"/>
      <c r="H41" s="374"/>
      <c r="I41" s="374"/>
      <c r="J41" s="374"/>
      <c r="K41" s="374"/>
      <c r="L41" s="374"/>
      <c r="M41" s="374"/>
    </row>
    <row r="42" spans="1:13" ht="15" thickBot="1" x14ac:dyDescent="0.4"/>
    <row r="43" spans="1:13" ht="19" x14ac:dyDescent="0.65">
      <c r="C43" s="355" t="s">
        <v>302</v>
      </c>
      <c r="D43" s="356"/>
      <c r="E43" s="356"/>
      <c r="F43" s="356"/>
      <c r="G43" s="356"/>
      <c r="H43" s="356"/>
      <c r="I43" s="356"/>
      <c r="J43" s="357"/>
    </row>
    <row r="44" spans="1:13" x14ac:dyDescent="0.35">
      <c r="C44" s="198"/>
      <c r="D44" s="198"/>
      <c r="E44" s="198"/>
      <c r="F44" s="198"/>
      <c r="G44" s="198"/>
      <c r="H44" s="198"/>
      <c r="I44" s="198"/>
      <c r="J44" s="198"/>
    </row>
    <row r="45" spans="1:13" x14ac:dyDescent="0.35">
      <c r="C45" s="198"/>
      <c r="D45" s="198"/>
      <c r="E45" s="198"/>
      <c r="F45" s="198"/>
      <c r="G45" s="198"/>
      <c r="H45" s="198"/>
      <c r="I45" s="198"/>
      <c r="J45" s="198"/>
    </row>
  </sheetData>
  <mergeCells count="16">
    <mergeCell ref="C43:J43"/>
    <mergeCell ref="C44:J45"/>
    <mergeCell ref="K3:M3"/>
    <mergeCell ref="K9:M9"/>
    <mergeCell ref="I25:M25"/>
    <mergeCell ref="I26:M26"/>
    <mergeCell ref="I27:M27"/>
    <mergeCell ref="I28:M28"/>
    <mergeCell ref="I29:M29"/>
    <mergeCell ref="C32:M32"/>
    <mergeCell ref="C3:I3"/>
    <mergeCell ref="E4:I5"/>
    <mergeCell ref="E6:I8"/>
    <mergeCell ref="C9:I9"/>
    <mergeCell ref="C24:F24"/>
    <mergeCell ref="I24:M24"/>
  </mergeCells>
  <dataValidations count="1">
    <dataValidation type="list" sqref="G14:G21 K14:K21 I14:I21" xr:uid="{506D761B-6890-46FB-876E-B0B58427A839}">
      <formula1>"1,2,3,4,5"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AM</vt:lpstr>
      <vt:lpstr>AT</vt:lpstr>
      <vt:lpstr>AA</vt:lpstr>
      <vt:lpstr>Hoja1</vt:lpstr>
      <vt:lpstr>AL</vt:lpstr>
      <vt:lpstr>AADMI</vt:lpstr>
      <vt:lpstr>ARI</vt:lpstr>
      <vt:lpstr>ARIMC</vt:lpstr>
      <vt:lpstr>EF</vt:lpstr>
      <vt:lpstr>EES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Sadan Andrey Solano Picado</dc:creator>
  <cp:lastModifiedBy>Sadan Andrey Solano Picado</cp:lastModifiedBy>
  <dcterms:created xsi:type="dcterms:W3CDTF">2026-08-06T18:09:21Z</dcterms:created>
  <dcterms:modified xsi:type="dcterms:W3CDTF">2026-08-26T21:21:20Z</dcterms:modified>
</cp:coreProperties>
</file>